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CONTABLES\"/>
    </mc:Choice>
  </mc:AlternateContent>
  <xr:revisionPtr revIDLastSave="0" documentId="13_ncr:1_{45FE2E8D-9567-422B-927B-478267810C8D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" sheetId="66" r:id="rId1"/>
    <sheet name="ACT" sheetId="67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</sheets>
  <definedNames>
    <definedName name="_xlnm.Print_Titles" localSheetId="4">EFE!$1:$5</definedName>
    <definedName name="_xlnm.Print_Titles" localSheetId="2">ESF!$1:$5</definedName>
  </definedNames>
  <calcPr calcId="191029"/>
</workbook>
</file>

<file path=xl/calcChain.xml><?xml version="1.0" encoding="utf-8"?>
<calcChain xmlns="http://schemas.openxmlformats.org/spreadsheetml/2006/main">
  <c r="C95" i="67" l="1"/>
  <c r="C96" i="67"/>
  <c r="C103" i="67"/>
  <c r="C113" i="67"/>
  <c r="C124" i="67"/>
  <c r="C123" i="67" s="1"/>
  <c r="C127" i="67"/>
  <c r="C130" i="67"/>
  <c r="C133" i="67"/>
  <c r="C138" i="67"/>
  <c r="C142" i="67"/>
  <c r="C145" i="67"/>
  <c r="C147" i="67"/>
  <c r="C153" i="67"/>
  <c r="C157" i="67"/>
  <c r="C156" i="67" s="1"/>
  <c r="C160" i="67"/>
  <c r="C163" i="67"/>
  <c r="C167" i="67"/>
  <c r="C170" i="67"/>
  <c r="C166" i="67" s="1"/>
  <c r="C173" i="67"/>
  <c r="C176" i="67"/>
  <c r="C178" i="67"/>
  <c r="C182" i="67"/>
  <c r="C181" i="67" s="1"/>
  <c r="C191" i="67"/>
  <c r="C194" i="67"/>
  <c r="C200" i="67"/>
  <c r="C210" i="67"/>
  <c r="C211" i="67"/>
  <c r="C11" i="67"/>
  <c r="C21" i="67"/>
  <c r="C27" i="67"/>
  <c r="C30" i="67"/>
  <c r="C36" i="67"/>
  <c r="C39" i="67"/>
  <c r="C48" i="67"/>
  <c r="C58" i="67"/>
  <c r="C57" i="67" s="1"/>
  <c r="C64" i="67"/>
  <c r="C70" i="67"/>
  <c r="C73" i="67"/>
  <c r="C79" i="67"/>
  <c r="C81" i="67"/>
  <c r="C83" i="67"/>
  <c r="D95" i="67" l="1"/>
  <c r="D166" i="67"/>
  <c r="D181" i="67"/>
  <c r="D210" i="67"/>
  <c r="C10" i="67"/>
  <c r="C94" i="67"/>
  <c r="C69" i="67"/>
  <c r="D100" i="67" l="1"/>
  <c r="D105" i="67"/>
  <c r="D111" i="67"/>
  <c r="D116" i="67"/>
  <c r="D122" i="67"/>
  <c r="D126" i="67"/>
  <c r="D135" i="67"/>
  <c r="D140" i="67"/>
  <c r="D149" i="67"/>
  <c r="D154" i="67"/>
  <c r="D158" i="67"/>
  <c r="D171" i="67"/>
  <c r="D180" i="67"/>
  <c r="D184" i="67"/>
  <c r="D190" i="67"/>
  <c r="D205" i="67"/>
  <c r="D131" i="67"/>
  <c r="D141" i="67"/>
  <c r="D145" i="67"/>
  <c r="D155" i="67"/>
  <c r="D163" i="67"/>
  <c r="D167" i="67"/>
  <c r="D176" i="67"/>
  <c r="D185" i="67"/>
  <c r="D195" i="67"/>
  <c r="D206" i="67"/>
  <c r="D96" i="67"/>
  <c r="D107" i="67"/>
  <c r="D118" i="67"/>
  <c r="D132" i="67"/>
  <c r="D168" i="67"/>
  <c r="D177" i="67"/>
  <c r="D186" i="67"/>
  <c r="D196" i="67"/>
  <c r="D207" i="67"/>
  <c r="D108" i="67"/>
  <c r="D119" i="67"/>
  <c r="D160" i="67"/>
  <c r="D169" i="67"/>
  <c r="D187" i="67"/>
  <c r="D197" i="67"/>
  <c r="D202" i="67"/>
  <c r="D212" i="67"/>
  <c r="E94" i="67"/>
  <c r="D109" i="67"/>
  <c r="D120" i="67"/>
  <c r="D124" i="67"/>
  <c r="D133" i="67"/>
  <c r="D138" i="67"/>
  <c r="D143" i="67"/>
  <c r="D161" i="67"/>
  <c r="D178" i="67"/>
  <c r="D188" i="67"/>
  <c r="D198" i="67"/>
  <c r="D99" i="67"/>
  <c r="D125" i="67"/>
  <c r="D134" i="67"/>
  <c r="D139" i="67"/>
  <c r="D148" i="67"/>
  <c r="D157" i="67"/>
  <c r="D175" i="67"/>
  <c r="D183" i="67"/>
  <c r="D204" i="67"/>
  <c r="D101" i="67"/>
  <c r="D106" i="67"/>
  <c r="D112" i="67"/>
  <c r="D117" i="67"/>
  <c r="D136" i="67"/>
  <c r="D150" i="67"/>
  <c r="D159" i="67"/>
  <c r="D172" i="67"/>
  <c r="D200" i="67"/>
  <c r="D102" i="67"/>
  <c r="D127" i="67"/>
  <c r="D137" i="67"/>
  <c r="D146" i="67"/>
  <c r="D151" i="67"/>
  <c r="D164" i="67"/>
  <c r="D191" i="67"/>
  <c r="D201" i="67"/>
  <c r="D211" i="67"/>
  <c r="D97" i="67"/>
  <c r="D113" i="67"/>
  <c r="D128" i="67"/>
  <c r="D142" i="67"/>
  <c r="D152" i="67"/>
  <c r="D165" i="67"/>
  <c r="D173" i="67"/>
  <c r="D192" i="67"/>
  <c r="D208" i="67"/>
  <c r="D98" i="67"/>
  <c r="D103" i="67"/>
  <c r="D114" i="67"/>
  <c r="D129" i="67"/>
  <c r="D147" i="67"/>
  <c r="D174" i="67"/>
  <c r="D182" i="67"/>
  <c r="D193" i="67"/>
  <c r="D203" i="67"/>
  <c r="D209" i="67"/>
  <c r="D104" i="67"/>
  <c r="D110" i="67"/>
  <c r="D115" i="67"/>
  <c r="D121" i="67"/>
  <c r="D144" i="67"/>
  <c r="D153" i="67"/>
  <c r="D162" i="67"/>
  <c r="D170" i="67"/>
  <c r="D179" i="67"/>
  <c r="D189" i="67"/>
  <c r="D199" i="67"/>
  <c r="D194" i="67"/>
  <c r="C9" i="67"/>
  <c r="E9" i="67" s="1"/>
  <c r="D130" i="67"/>
  <c r="D156" i="67"/>
  <c r="D123" i="67"/>
  <c r="E9" i="61" l="1"/>
  <c r="E52" i="59"/>
  <c r="H20" i="59"/>
  <c r="H15" i="59" l="1"/>
  <c r="E9" i="59"/>
  <c r="E48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D37" i="62" l="1"/>
  <c r="C37" i="62"/>
  <c r="D121" i="62" l="1"/>
  <c r="D107" i="62" s="1"/>
  <c r="C121" i="62"/>
  <c r="C107" i="62" s="1"/>
  <c r="C170" i="59"/>
  <c r="E170" i="59" s="1"/>
  <c r="C162" i="59"/>
  <c r="C158" i="59"/>
  <c r="C147" i="59"/>
  <c r="E158" i="59" l="1"/>
  <c r="D104" i="62" l="1"/>
  <c r="D103" i="62" s="1"/>
  <c r="C104" i="62"/>
  <c r="C103" i="62" s="1"/>
  <c r="D20" i="62" l="1"/>
  <c r="C20" i="62"/>
  <c r="D129" i="62" l="1"/>
  <c r="D106" i="62" s="1"/>
  <c r="C129" i="62"/>
  <c r="C106" i="62" s="1"/>
  <c r="D97" i="62"/>
  <c r="C97" i="62"/>
  <c r="D28" i="62"/>
  <c r="D43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101" i="59" l="1"/>
  <c r="D126" i="59" l="1"/>
  <c r="D125" i="59"/>
  <c r="D124" i="59"/>
  <c r="D122" i="59"/>
  <c r="D121" i="59"/>
  <c r="D120" i="59"/>
  <c r="D119" i="59"/>
  <c r="D118" i="59"/>
  <c r="D117" i="59"/>
  <c r="D116" i="59"/>
  <c r="D115" i="59"/>
  <c r="D114" i="59"/>
  <c r="D16" i="62" l="1"/>
  <c r="C16" i="62"/>
  <c r="E9" i="62" s="1"/>
  <c r="C41" i="59"/>
  <c r="E41" i="59" s="1"/>
  <c r="C32" i="59"/>
  <c r="E32" i="59" s="1"/>
  <c r="C95" i="62" l="1"/>
  <c r="C94" i="62" s="1"/>
  <c r="D85" i="62" l="1"/>
  <c r="C85" i="62"/>
  <c r="D79" i="62"/>
  <c r="C79" i="62"/>
  <c r="D76" i="62"/>
  <c r="C76" i="62"/>
  <c r="D67" i="62"/>
  <c r="C67" i="62"/>
  <c r="C28" i="62"/>
  <c r="C22" i="61"/>
  <c r="C17" i="61"/>
  <c r="E15" i="61" l="1"/>
  <c r="C43" i="62"/>
  <c r="E20" i="62" s="1"/>
  <c r="C66" i="62"/>
  <c r="C49" i="62" s="1"/>
  <c r="D66" i="62"/>
  <c r="D49" i="62" s="1"/>
  <c r="D139" i="62" s="1"/>
  <c r="C139" i="62" l="1"/>
  <c r="E48" i="62" s="1"/>
  <c r="C151" i="59"/>
  <c r="E147" i="59" s="1"/>
  <c r="C137" i="59"/>
  <c r="C130" i="59"/>
  <c r="G123" i="59"/>
  <c r="F123" i="59"/>
  <c r="E123" i="59"/>
  <c r="D123" i="59"/>
  <c r="C123" i="59"/>
  <c r="G113" i="59"/>
  <c r="F113" i="59"/>
  <c r="E113" i="59"/>
  <c r="D113" i="59"/>
  <c r="C113" i="59"/>
  <c r="C106" i="59"/>
  <c r="E101" i="59" s="1"/>
  <c r="C95" i="59"/>
  <c r="E95" i="59" s="1"/>
  <c r="C84" i="59"/>
  <c r="E78" i="59"/>
  <c r="D78" i="59"/>
  <c r="C78" i="59"/>
  <c r="E66" i="59"/>
  <c r="D66" i="59"/>
  <c r="C66" i="59"/>
  <c r="E58" i="59"/>
  <c r="D58" i="59"/>
  <c r="C58" i="59"/>
  <c r="F78" i="59" l="1"/>
  <c r="H113" i="59"/>
  <c r="F58" i="59"/>
  <c r="E130" i="59"/>
  <c r="C31" i="64"/>
  <c r="C8" i="64"/>
  <c r="C16" i="63"/>
  <c r="C8" i="63"/>
  <c r="C21" i="63" l="1"/>
  <c r="C40" i="64"/>
</calcChain>
</file>

<file path=xl/sharedStrings.xml><?xml version="1.0" encoding="utf-8"?>
<sst xmlns="http://schemas.openxmlformats.org/spreadsheetml/2006/main" count="788" uniqueCount="548">
  <si>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</si>
  <si>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</si>
  <si>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</si>
  <si>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</si>
  <si>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</si>
  <si>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</si>
  <si>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</si>
  <si>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</si>
  <si>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</si>
  <si>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</si>
  <si>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</si>
  <si>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</si>
  <si>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</si>
  <si>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</si>
  <si>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</si>
  <si>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</si>
  <si>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</si>
  <si>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</si>
  <si>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</si>
  <si>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</si>
  <si>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</si>
  <si>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</si>
  <si>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</si>
  <si>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</si>
  <si>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</si>
  <si>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</si>
  <si>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</si>
  <si>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</si>
  <si>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</si>
  <si>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</si>
  <si>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</si>
  <si>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</si>
  <si>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</si>
  <si>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</si>
  <si>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</si>
  <si>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</si>
  <si>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</si>
  <si>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</si>
  <si>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</si>
  <si>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</si>
  <si>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</si>
  <si>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</si>
  <si>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</si>
  <si>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</si>
  <si>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</si>
  <si>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</si>
  <si>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</si>
  <si>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</si>
  <si>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</si>
  <si>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</si>
  <si>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</si>
  <si>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</si>
  <si>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</si>
  <si>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</si>
  <si>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</si>
  <si>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</si>
  <si>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</si>
  <si>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</si>
  <si>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</si>
  <si>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</si>
  <si>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</si>
  <si>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</si>
  <si>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</si>
  <si>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</si>
  <si>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</si>
  <si>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</si>
  <si>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</si>
  <si>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</si>
  <si>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</si>
  <si>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</si>
  <si>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</si>
  <si>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</si>
  <si>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</si>
  <si>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</si>
  <si>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</si>
  <si>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</si>
  <si>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</si>
  <si>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</si>
  <si>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</si>
  <si>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</si>
  <si>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</si>
  <si>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</si>
  <si>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</si>
  <si>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</si>
  <si>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</si>
  <si>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</si>
  <si>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</si>
  <si>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</si>
  <si>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</si>
  <si>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</si>
  <si>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</si>
  <si>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</si>
  <si>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</si>
  <si>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</si>
  <si>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</si>
  <si>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</si>
  <si>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</si>
  <si>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</si>
  <si>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</si>
  <si>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</si>
  <si>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</si>
  <si>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</si>
  <si>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</si>
  <si>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</si>
  <si>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</si>
  <si>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</si>
  <si>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</si>
  <si>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</si>
  <si>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</si>
  <si>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</si>
  <si>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</si>
  <si>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</si>
  <si>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</si>
  <si>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</si>
  <si>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</si>
  <si>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</si>
  <si>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</si>
  <si>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</si>
  <si>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</si>
  <si>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</si>
  <si>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</si>
  <si>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</si>
  <si>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</si>
  <si>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</si>
  <si>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</si>
  <si>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</si>
  <si>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</si>
  <si>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</si>
  <si>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</si>
  <si>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</si>
  <si>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</si>
  <si>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</si>
  <si>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</si>
  <si>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</si>
  <si>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</si>
  <si>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</si>
  <si>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</si>
  <si>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</si>
  <si>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</si>
  <si>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</si>
  <si>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</si>
  <si>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</si>
  <si>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</si>
  <si>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</si>
  <si>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</si>
  <si>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</si>
  <si>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</si>
  <si>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</si>
  <si>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</si>
  <si>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</si>
  <si>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</si>
  <si>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</si>
  <si>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</si>
  <si>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</si>
  <si>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</si>
  <si>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</si>
  <si>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</si>
  <si>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</si>
  <si>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</si>
  <si>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</si>
  <si>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</si>
  <si>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</si>
  <si>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</si>
  <si>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</si>
  <si>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</si>
  <si>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</si>
  <si>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</si>
  <si>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</si>
  <si>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</si>
  <si>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</si>
  <si>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</si>
  <si>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</si>
  <si>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</si>
  <si>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</si>
  <si>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</si>
  <si>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</si>
  <si>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</si>
  <si>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</si>
  <si>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</si>
  <si>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</si>
  <si>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</si>
  <si>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</si>
  <si>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</si>
  <si>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</si>
  <si>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</si>
  <si>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</si>
  <si>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</si>
  <si>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</si>
  <si>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</si>
  <si>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</si>
  <si>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</si>
  <si>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</si>
  <si>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</si>
  <si>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</si>
  <si>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</si>
  <si>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</si>
  <si>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</si>
  <si>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</si>
  <si>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</si>
  <si>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</si>
  <si>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</si>
  <si>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</si>
  <si>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</si>
  <si>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</si>
  <si>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</si>
  <si>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</si>
  <si>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</si>
  <si>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</si>
  <si>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</si>
  <si>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</si>
  <si>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</si>
  <si>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</si>
  <si>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</si>
  <si>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</si>
  <si>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</si>
  <si>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</si>
  <si>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</si>
  <si>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</si>
  <si>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</si>
  <si>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</si>
  <si>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</si>
  <si>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</si>
  <si>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</si>
  <si>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</si>
  <si>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</si>
  <si>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</si>
  <si>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</si>
  <si>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</si>
  <si>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</si>
  <si>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</si>
  <si>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</si>
  <si>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</si>
  <si>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</si>
  <si>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</si>
  <si>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</si>
  <si>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</si>
  <si>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</si>
  <si>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</si>
  <si>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</si>
  <si>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</si>
  <si>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</si>
  <si>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</si>
  <si>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</si>
  <si>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</si>
  <si>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</si>
  <si>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</si>
  <si>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</si>
  <si>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</si>
  <si>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</si>
  <si>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</si>
  <si>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</si>
  <si>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</si>
  <si>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</si>
  <si>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</si>
  <si>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</si>
  <si>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</si>
  <si>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</si>
  <si>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</si>
  <si>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</si>
  <si>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</si>
  <si>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</si>
  <si>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</si>
  <si>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</si>
  <si>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</si>
  <si>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</si>
  <si>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</si>
  <si>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</si>
  <si>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</si>
  <si>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</si>
  <si>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</si>
  <si>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</si>
  <si>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</si>
  <si>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</si>
  <si>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</si>
  <si>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</si>
  <si>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</si>
  <si>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</si>
  <si>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</si>
  <si>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</si>
  <si>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</si>
  <si>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</si>
  <si>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</si>
  <si>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</si>
  <si>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</si>
  <si>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</si>
  <si>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</si>
  <si>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</si>
  <si>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</si>
  <si>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</si>
  <si>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</si>
  <si>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</si>
  <si>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</si>
  <si>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</si>
  <si>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</si>
  <si>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</si>
  <si>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</si>
  <si>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</si>
  <si>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</si>
  <si>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</si>
  <si>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</si>
  <si>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</si>
  <si>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</si>
  <si>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</si>
  <si>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</si>
  <si>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</si>
  <si>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</si>
  <si>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</si>
  <si>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</si>
  <si>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</si>
  <si>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</si>
  <si>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</si>
  <si>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</si>
  <si>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</si>
  <si>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</si>
  <si>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</si>
  <si>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</si>
  <si>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</si>
  <si>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</si>
  <si>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</si>
  <si>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</si>
  <si>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</si>
  <si>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</si>
  <si>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</si>
  <si>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</si>
  <si>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</si>
  <si>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</si>
  <si>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</si>
  <si>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</si>
  <si>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</si>
  <si>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</si>
  <si>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</si>
  <si>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</si>
  <si>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</si>
  <si>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</si>
  <si>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</si>
  <si>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</si>
  <si>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</si>
  <si>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</si>
  <si>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</si>
  <si>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</si>
  <si>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</si>
  <si>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</si>
  <si>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</si>
  <si>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</si>
  <si>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</si>
  <si>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</si>
  <si>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</si>
  <si>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</si>
  <si>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</si>
  <si>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</si>
  <si>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</si>
  <si>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</si>
  <si>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</si>
  <si>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</si>
  <si>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</si>
  <si>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</si>
  <si>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</si>
  <si>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</si>
  <si>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</si>
  <si>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</si>
  <si>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</si>
  <si>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</si>
  <si>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</si>
  <si>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</si>
  <si>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</si>
  <si>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</si>
  <si>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</si>
  <si>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</si>
  <si>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</si>
  <si>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</si>
  <si>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</si>
  <si>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</si>
  <si>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</si>
  <si>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</si>
  <si>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</si>
  <si>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</si>
  <si>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</si>
  <si>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</si>
  <si>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</si>
  <si>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</si>
  <si>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</si>
  <si>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</si>
  <si>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</si>
  <si>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</si>
  <si>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</si>
  <si>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</si>
  <si>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</si>
  <si>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</si>
  <si>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</si>
  <si>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</si>
  <si>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</si>
  <si>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</si>
  <si>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</si>
  <si>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</si>
  <si>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</si>
  <si>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</si>
  <si>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</si>
  <si>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</si>
  <si>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</si>
  <si>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</si>
  <si>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</si>
  <si>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</si>
  <si>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</si>
  <si>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</si>
  <si>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</si>
  <si>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</si>
  <si>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</si>
  <si>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</si>
  <si>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</si>
  <si>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</si>
  <si>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</si>
  <si>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</si>
  <si>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</si>
  <si>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</si>
  <si>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</si>
  <si>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</si>
  <si>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</si>
  <si>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</si>
  <si>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</si>
  <si>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</si>
  <si>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</si>
  <si>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</si>
  <si>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</si>
  <si>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</si>
  <si>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</si>
  <si>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</si>
  <si>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</si>
  <si>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</si>
  <si>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</si>
  <si>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</si>
  <si>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</si>
  <si>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</si>
  <si>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</si>
  <si>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</si>
  <si>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</si>
  <si>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</si>
  <si>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</si>
  <si>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</si>
  <si>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</si>
  <si>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</si>
  <si>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</si>
  <si>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</si>
  <si>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</si>
  <si>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</si>
  <si>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</si>
  <si>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</si>
  <si>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</si>
  <si>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</si>
  <si>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</si>
  <si>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</si>
  <si>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</si>
  <si>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</si>
  <si>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</si>
  <si>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</si>
  <si>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</si>
  <si>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</si>
  <si>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</si>
  <si>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</si>
  <si>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</si>
  <si>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</si>
  <si>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</si>
  <si>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</si>
  <si>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</si>
  <si>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</si>
  <si>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</si>
  <si>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</si>
  <si>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</si>
  <si>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</si>
  <si>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</si>
  <si>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</si>
  <si>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</si>
  <si>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</si>
  <si>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</si>
  <si>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</si>
  <si>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</si>
  <si>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</si>
  <si>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</si>
  <si>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</si>
  <si>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</si>
  <si>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</si>
  <si>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</si>
  <si>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</si>
  <si>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</si>
  <si>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</si>
  <si>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</si>
  <si>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</si>
  <si>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</si>
  <si>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</si>
  <si>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</si>
  <si>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</si>
  <si>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</si>
  <si>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</si>
  <si>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</si>
  <si>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</si>
  <si>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</si>
  <si>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</si>
  <si>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</si>
  <si>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</si>
  <si>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</si>
  <si>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</si>
  <si>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</si>
  <si>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</si>
  <si>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</si>
  <si>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</si>
  <si>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</si>
  <si>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</si>
  <si>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</si>
  <si>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</si>
  <si>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</si>
  <si>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</si>
  <si>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</si>
  <si>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</si>
  <si>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</si>
  <si>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</si>
  <si>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</si>
  <si>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</si>
  <si>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</si>
  <si>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</si>
  <si>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</si>
  <si>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</si>
  <si>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</si>
  <si>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</si>
  <si>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</si>
  <si>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</si>
  <si>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</si>
  <si>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</si>
  <si>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</si>
  <si>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</si>
  <si>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</si>
  <si>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</si>
  <si>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</si>
  <si>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</si>
  <si>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</si>
  <si>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</si>
  <si>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</si>
  <si>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</si>
  <si>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</si>
  <si>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</si>
  <si>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</si>
  <si>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Cambios en Estimaciones Contables</t>
  </si>
  <si>
    <t>COMITÉ MUNICIPAL DE AGUA POTABLE Y ALCANTARILLADO DE SALAMANCA, GUANAJUATO.</t>
  </si>
  <si>
    <t xml:space="preserve">Bajo protesta de decir verdad declaramos que los Estados Financieros y sus notas, son razonablemente correctos </t>
  </si>
  <si>
    <t>y son responsabilidad del emisor.</t>
  </si>
  <si>
    <t xml:space="preserve">Bajo protesta de decir verdad declaramos que los Estados Financieros y sus notas, son razonablemente correctos y son </t>
  </si>
  <si>
    <t>responsabilidad del emisor.</t>
  </si>
  <si>
    <t>Bajo protesta de decir verdad declaramos que los Estados Financieros y sus notas, son razonablemente correctos</t>
  </si>
  <si>
    <t xml:space="preserve"> y son responsabilidad del emisor.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</si>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</sst>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General_)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u/>
      <sz val="8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3" fillId="0" borderId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0" fillId="0" borderId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1" fillId="8" borderId="0" xfId="0" applyFont="1" applyFill="1"/>
    <xf numFmtId="0" fontId="9" fillId="0" borderId="0" xfId="0" applyFont="1"/>
    <xf numFmtId="0" fontId="8" fillId="7" borderId="1" xfId="13" applyFont="1" applyFill="1" applyBorder="1" applyAlignment="1">
      <alignment horizontal="center" vertical="center" wrapText="1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0" fontId="7" fillId="0" borderId="0" xfId="10" applyFont="1" applyAlignment="1">
      <alignment horizontal="left"/>
    </xf>
    <xf numFmtId="1" fontId="8" fillId="7" borderId="1" xfId="13" applyNumberFormat="1" applyFont="1" applyFill="1" applyBorder="1" applyAlignment="1">
      <alignment horizontal="center" vertical="center" wrapText="1"/>
    </xf>
    <xf numFmtId="1" fontId="5" fillId="0" borderId="0" xfId="10" applyNumberFormat="1" applyFont="1"/>
    <xf numFmtId="164" fontId="8" fillId="7" borderId="1" xfId="18" applyNumberFormat="1" applyFont="1" applyFill="1" applyBorder="1" applyAlignment="1">
      <alignment horizontal="right" vertical="center"/>
    </xf>
    <xf numFmtId="164" fontId="8" fillId="0" borderId="9" xfId="18" applyNumberFormat="1" applyFont="1" applyBorder="1" applyAlignment="1">
      <alignment horizontal="right" vertical="center"/>
    </xf>
    <xf numFmtId="164" fontId="8" fillId="0" borderId="1" xfId="18" applyNumberFormat="1" applyFont="1" applyBorder="1" applyAlignment="1">
      <alignment horizontal="right" vertical="center" wrapText="1" indent="1"/>
    </xf>
    <xf numFmtId="164" fontId="2" fillId="0" borderId="1" xfId="18" applyNumberFormat="1" applyFont="1" applyBorder="1" applyAlignment="1">
      <alignment horizontal="right" vertical="center" wrapText="1" indent="1"/>
    </xf>
    <xf numFmtId="164" fontId="2" fillId="0" borderId="1" xfId="18" applyNumberFormat="1" applyFont="1" applyFill="1" applyBorder="1" applyAlignment="1">
      <alignment horizontal="right" vertical="center" wrapText="1" indent="1"/>
    </xf>
    <xf numFmtId="164" fontId="2" fillId="0" borderId="9" xfId="18" applyNumberFormat="1" applyFont="1" applyBorder="1" applyAlignment="1">
      <alignment horizontal="right" vertical="center"/>
    </xf>
    <xf numFmtId="164" fontId="1" fillId="0" borderId="1" xfId="18" applyNumberFormat="1" applyFont="1" applyBorder="1" applyAlignment="1">
      <alignment horizontal="right" vertical="center" wrapText="1" indent="1"/>
    </xf>
    <xf numFmtId="164" fontId="2" fillId="0" borderId="1" xfId="18" applyNumberFormat="1" applyFont="1" applyFill="1" applyBorder="1" applyAlignment="1">
      <alignment horizontal="right" vertical="center" indent="1"/>
    </xf>
    <xf numFmtId="164" fontId="9" fillId="0" borderId="9" xfId="18" applyNumberFormat="1" applyFont="1" applyBorder="1" applyAlignment="1">
      <alignment horizontal="right" vertical="center"/>
    </xf>
    <xf numFmtId="164" fontId="8" fillId="7" borderId="1" xfId="18" applyNumberFormat="1" applyFont="1" applyFill="1" applyBorder="1" applyAlignment="1">
      <alignment horizontal="right" vertical="center" wrapText="1" indent="1"/>
    </xf>
    <xf numFmtId="0" fontId="1" fillId="0" borderId="0" xfId="3" applyFont="1" applyAlignment="1" applyProtection="1">
      <alignment horizontal="center" vertical="top"/>
      <protection locked="0"/>
    </xf>
    <xf numFmtId="0" fontId="19" fillId="0" borderId="0" xfId="3" applyFont="1" applyAlignment="1" applyProtection="1">
      <alignment horizontal="center" vertical="top"/>
      <protection locked="0"/>
    </xf>
    <xf numFmtId="0" fontId="8" fillId="0" borderId="1" xfId="9" applyFont="1" applyBorder="1" applyAlignment="1">
      <alignment horizontal="center"/>
    </xf>
    <xf numFmtId="0" fontId="8" fillId="0" borderId="1" xfId="9" applyFont="1" applyBorder="1"/>
    <xf numFmtId="0" fontId="9" fillId="0" borderId="1" xfId="9" applyFont="1" applyBorder="1"/>
    <xf numFmtId="3" fontId="9" fillId="0" borderId="1" xfId="9" applyNumberFormat="1" applyFont="1" applyBorder="1"/>
    <xf numFmtId="0" fontId="9" fillId="0" borderId="1" xfId="9" applyFont="1" applyBorder="1" applyAlignment="1">
      <alignment horizontal="center"/>
    </xf>
    <xf numFmtId="3" fontId="8" fillId="0" borderId="1" xfId="9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8" fillId="0" borderId="1" xfId="9" applyFont="1" applyBorder="1" applyAlignment="1">
      <alignment horizontal="left" indent="1"/>
    </xf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3" fontId="8" fillId="0" borderId="1" xfId="19" applyNumberFormat="1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3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3" fontId="9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3" fontId="9" fillId="0" borderId="1" xfId="19" applyNumberFormat="1" applyFont="1" applyFill="1" applyBorder="1"/>
    <xf numFmtId="0" fontId="1" fillId="0" borderId="1" xfId="9" applyFont="1" applyBorder="1"/>
    <xf numFmtId="0" fontId="8" fillId="0" borderId="1" xfId="2" applyFont="1" applyBorder="1" applyAlignment="1">
      <alignment horizontal="left" indent="1"/>
    </xf>
    <xf numFmtId="3" fontId="8" fillId="0" borderId="1" xfId="18" applyNumberFormat="1" applyFont="1" applyFill="1" applyBorder="1"/>
    <xf numFmtId="3" fontId="9" fillId="0" borderId="1" xfId="18" applyNumberFormat="1" applyFont="1" applyFill="1" applyBorder="1"/>
    <xf numFmtId="0" fontId="1" fillId="0" borderId="1" xfId="2" applyFont="1" applyBorder="1"/>
    <xf numFmtId="3" fontId="8" fillId="0" borderId="1" xfId="2" applyNumberFormat="1" applyFont="1" applyBorder="1"/>
    <xf numFmtId="0" fontId="2" fillId="0" borderId="1" xfId="2" applyFont="1" applyBorder="1"/>
    <xf numFmtId="3" fontId="9" fillId="0" borderId="1" xfId="2" applyNumberFormat="1" applyFont="1" applyBorder="1"/>
    <xf numFmtId="0" fontId="8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2" fillId="0" borderId="1" xfId="9" applyFont="1" applyBorder="1"/>
    <xf numFmtId="3" fontId="5" fillId="0" borderId="1" xfId="2" applyNumberFormat="1" applyFont="1" applyBorder="1" applyAlignment="1" applyProtection="1">
      <alignment vertical="top"/>
      <protection locked="0"/>
    </xf>
    <xf numFmtId="0" fontId="8" fillId="0" borderId="1" xfId="9" quotePrefix="1" applyFont="1" applyBorder="1" applyAlignment="1">
      <alignment horizontal="left" indent="1"/>
    </xf>
    <xf numFmtId="0" fontId="8" fillId="0" borderId="0" xfId="9" applyFont="1" applyAlignment="1">
      <alignment horizontal="left" indent="1"/>
    </xf>
    <xf numFmtId="3" fontId="8" fillId="0" borderId="0" xfId="9" applyNumberFormat="1" applyFont="1"/>
    <xf numFmtId="0" fontId="1" fillId="0" borderId="1" xfId="12" applyFont="1" applyBorder="1" applyAlignment="1">
      <alignment horizontal="center" vertical="center"/>
    </xf>
    <xf numFmtId="0" fontId="1" fillId="0" borderId="1" xfId="12" applyFont="1" applyBorder="1"/>
    <xf numFmtId="3" fontId="1" fillId="0" borderId="1" xfId="12" applyNumberFormat="1" applyFont="1" applyBorder="1"/>
    <xf numFmtId="9" fontId="2" fillId="0" borderId="1" xfId="14" applyFont="1" applyBorder="1"/>
    <xf numFmtId="0" fontId="9" fillId="0" borderId="1" xfId="12" applyFont="1" applyBorder="1"/>
    <xf numFmtId="0" fontId="2" fillId="0" borderId="1" xfId="12" applyFont="1" applyBorder="1" applyAlignment="1">
      <alignment horizontal="center" vertical="center"/>
    </xf>
    <xf numFmtId="0" fontId="2" fillId="0" borderId="1" xfId="12" applyFont="1" applyBorder="1"/>
    <xf numFmtId="3" fontId="2" fillId="0" borderId="1" xfId="12" applyNumberFormat="1" applyFont="1" applyBorder="1"/>
    <xf numFmtId="0" fontId="2" fillId="0" borderId="1" xfId="12" applyFont="1" applyBorder="1" applyAlignment="1">
      <alignment wrapText="1"/>
    </xf>
    <xf numFmtId="0" fontId="1" fillId="0" borderId="1" xfId="12" applyFont="1" applyBorder="1" applyAlignment="1">
      <alignment wrapText="1"/>
    </xf>
    <xf numFmtId="0" fontId="1" fillId="0" borderId="1" xfId="12" applyFont="1" applyBorder="1" applyAlignment="1">
      <alignment horizontal="center"/>
    </xf>
    <xf numFmtId="0" fontId="2" fillId="0" borderId="1" xfId="12" applyFont="1" applyBorder="1" applyAlignment="1">
      <alignment horizontal="center"/>
    </xf>
    <xf numFmtId="9" fontId="1" fillId="0" borderId="1" xfId="12" applyNumberFormat="1" applyFont="1" applyBorder="1"/>
    <xf numFmtId="9" fontId="2" fillId="0" borderId="1" xfId="12" applyNumberFormat="1" applyFont="1" applyBorder="1"/>
    <xf numFmtId="0" fontId="9" fillId="0" borderId="1" xfId="8" applyFont="1" applyBorder="1"/>
    <xf numFmtId="0" fontId="9" fillId="0" borderId="1" xfId="8" applyFont="1" applyBorder="1" applyAlignment="1">
      <alignment horizontal="center"/>
    </xf>
    <xf numFmtId="3" fontId="9" fillId="0" borderId="1" xfId="8" applyNumberFormat="1" applyFont="1" applyBorder="1"/>
    <xf numFmtId="0" fontId="9" fillId="0" borderId="1" xfId="8" applyFont="1" applyBorder="1" applyAlignment="1">
      <alignment wrapText="1"/>
    </xf>
    <xf numFmtId="0" fontId="9" fillId="0" borderId="0" xfId="8" applyFont="1" applyAlignment="1">
      <alignment horizontal="center"/>
    </xf>
    <xf numFmtId="3" fontId="9" fillId="2" borderId="1" xfId="8" applyNumberFormat="1" applyFont="1" applyFill="1" applyBorder="1"/>
    <xf numFmtId="0" fontId="9" fillId="0" borderId="1" xfId="0" applyFont="1" applyBorder="1"/>
    <xf numFmtId="0" fontId="12" fillId="5" borderId="0" xfId="8" applyFont="1" applyFill="1" applyAlignment="1">
      <alignment horizontal="center" vertical="center" wrapText="1"/>
    </xf>
    <xf numFmtId="0" fontId="12" fillId="5" borderId="0" xfId="8" applyFont="1" applyFill="1" applyAlignment="1">
      <alignment horizontal="center" vertical="center"/>
    </xf>
    <xf numFmtId="0" fontId="12" fillId="6" borderId="0" xfId="8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2" fillId="5" borderId="0" xfId="9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1" fillId="3" borderId="13" xfId="8" applyFont="1" applyFill="1" applyBorder="1" applyAlignment="1">
      <alignment horizontal="center" vertical="center" wrapText="1"/>
    </xf>
    <xf numFmtId="0" fontId="11" fillId="3" borderId="15" xfId="8" applyFont="1" applyFill="1" applyBorder="1" applyAlignment="1">
      <alignment horizontal="center" vertical="center" wrapText="1"/>
    </xf>
    <xf numFmtId="0" fontId="11" fillId="3" borderId="15" xfId="8" applyFont="1" applyFill="1" applyBorder="1" applyAlignment="1">
      <alignment vertical="center" wrapText="1"/>
    </xf>
    <xf numFmtId="0" fontId="11" fillId="3" borderId="18" xfId="8" applyFont="1" applyFill="1" applyBorder="1" applyAlignment="1">
      <alignment vertical="center" wrapText="1"/>
    </xf>
  </cellXfs>
  <cellStyles count="203">
    <cellStyle name="=C:\WINNT\SYSTEM32\COMMAND.COM" xfId="27" xr:uid="{50963239-73FD-43AC-A60F-912663A40F63}"/>
    <cellStyle name="Euro" xfId="28" xr:uid="{EC747C7C-C7B0-423B-9F1F-BABFF4273605}"/>
    <cellStyle name="Hipervínculo" xfId="11" builtinId="8"/>
    <cellStyle name="Millares" xfId="18" builtinId="3"/>
    <cellStyle name="Millares 2" xfId="1" xr:uid="{00000000-0005-0000-0000-000002000000}"/>
    <cellStyle name="Millares 2 10" xfId="140" xr:uid="{41106C50-AE52-4C98-ABC7-007CE8119066}"/>
    <cellStyle name="Millares 2 11" xfId="131" xr:uid="{58E76A72-C1D2-442D-A88B-FB6B1703E9D5}"/>
    <cellStyle name="Millares 2 12" xfId="122" xr:uid="{6D96F8C9-1094-4D55-8AF5-4AEBCCA63E7A}"/>
    <cellStyle name="Millares 2 13" xfId="113" xr:uid="{57E590D5-2602-4232-B3DB-29AE7A57142D}"/>
    <cellStyle name="Millares 2 14" xfId="104" xr:uid="{82CF553D-29EE-4D76-85D4-66F8EACD3E08}"/>
    <cellStyle name="Millares 2 15" xfId="95" xr:uid="{C86C879F-75D4-41DF-8297-7C1CDDC1FCA6}"/>
    <cellStyle name="Millares 2 16" xfId="86" xr:uid="{CF12C91B-B8DA-4D1F-93F0-D4BFC8C8E23C}"/>
    <cellStyle name="Millares 2 17" xfId="77" xr:uid="{05252165-4DAE-4BD7-9DB0-2750A68E76D6}"/>
    <cellStyle name="Millares 2 18" xfId="68" xr:uid="{EAD69CF9-6484-429D-B85F-9B73BBBD28ED}"/>
    <cellStyle name="Millares 2 19" xfId="59" xr:uid="{3EE297A5-07A7-4415-A59C-779FF971E2AB}"/>
    <cellStyle name="Millares 2 2" xfId="15" xr:uid="{00000000-0005-0000-0000-000003000000}"/>
    <cellStyle name="Millares 2 2 10" xfId="123" xr:uid="{717108B6-D9B7-4DAF-8189-90D1BAD0C545}"/>
    <cellStyle name="Millares 2 2 11" xfId="114" xr:uid="{00957227-ED85-4743-987D-C20E5BAFCA45}"/>
    <cellStyle name="Millares 2 2 12" xfId="105" xr:uid="{8FF43585-17DB-4F76-A5A3-D1688F132E30}"/>
    <cellStyle name="Millares 2 2 13" xfId="96" xr:uid="{8A121D7E-5C34-4D67-BB2A-5943C554259B}"/>
    <cellStyle name="Millares 2 2 14" xfId="87" xr:uid="{DAD65BE9-75D5-4135-8158-0D0B460CAA18}"/>
    <cellStyle name="Millares 2 2 15" xfId="78" xr:uid="{C2FA1F44-3ACF-4ADF-840A-A11C6165502D}"/>
    <cellStyle name="Millares 2 2 16" xfId="69" xr:uid="{77CEA3E0-439D-4F10-90E0-772793CF62A6}"/>
    <cellStyle name="Millares 2 2 17" xfId="60" xr:uid="{35E7134B-3E38-4E28-98D0-BA0147A52144}"/>
    <cellStyle name="Millares 2 2 18" xfId="51" xr:uid="{3B7A477A-9599-46A3-B2DF-63B04EAC7017}"/>
    <cellStyle name="Millares 2 2 19" xfId="43" xr:uid="{A27F05A4-AA45-4094-BCA9-C437E6CBE382}"/>
    <cellStyle name="Millares 2 2 2" xfId="195" xr:uid="{F2D9B8F6-09EA-4587-9775-2BB6C17EC051}"/>
    <cellStyle name="Millares 2 2 20" xfId="30" xr:uid="{9E42B15E-A1D6-4F0C-A206-2234B947D7E0}"/>
    <cellStyle name="Millares 2 2 21" xfId="21" xr:uid="{5B968076-D3C7-411A-A061-F7B34268BDFA}"/>
    <cellStyle name="Millares 2 2 3" xfId="186" xr:uid="{B1BB2C97-384E-4088-8BA0-BF1CD700BCF2}"/>
    <cellStyle name="Millares 2 2 4" xfId="177" xr:uid="{69B55E6A-FCEB-4518-92AF-73748CF3D272}"/>
    <cellStyle name="Millares 2 2 5" xfId="168" xr:uid="{259EC2F4-CCB6-4BD2-B360-ACAB7FDEB54F}"/>
    <cellStyle name="Millares 2 2 6" xfId="159" xr:uid="{D0F1C6C9-71D2-4EA4-89E9-22B4692252A1}"/>
    <cellStyle name="Millares 2 2 7" xfId="150" xr:uid="{222BE3E6-60C8-4A58-86C1-016090497C13}"/>
    <cellStyle name="Millares 2 2 8" xfId="141" xr:uid="{2557BD31-4312-4BF9-A5A1-F5F3AC4E8A74}"/>
    <cellStyle name="Millares 2 2 9" xfId="132" xr:uid="{0215F284-19D0-4DBF-B3BA-1B36DB9D2CB7}"/>
    <cellStyle name="Millares 2 20" xfId="50" xr:uid="{547879A4-A3AB-4108-9C3B-2C33E593D583}"/>
    <cellStyle name="Millares 2 21" xfId="42" xr:uid="{95E7DAF9-EBB4-499A-AB29-89E03FB5CAC3}"/>
    <cellStyle name="Millares 2 22" xfId="29" xr:uid="{7193D477-B5AD-4F6B-B296-31E92BC36EA1}"/>
    <cellStyle name="Millares 2 23" xfId="20" xr:uid="{78331DA2-BA7E-4FE6-848A-A8672B61B5BF}"/>
    <cellStyle name="Millares 2 3" xfId="16" xr:uid="{00000000-0005-0000-0000-000004000000}"/>
    <cellStyle name="Millares 2 3 10" xfId="124" xr:uid="{4BD0187A-8586-425E-BF28-4EBAAC416D44}"/>
    <cellStyle name="Millares 2 3 11" xfId="115" xr:uid="{DC33E1B5-909E-4998-BE9B-74D43E93115C}"/>
    <cellStyle name="Millares 2 3 12" xfId="106" xr:uid="{21A240F3-9D58-484B-B806-0CE2A708265D}"/>
    <cellStyle name="Millares 2 3 13" xfId="97" xr:uid="{6BAB3206-D7D7-4496-B139-A660FCD4272C}"/>
    <cellStyle name="Millares 2 3 14" xfId="88" xr:uid="{B3101367-A0DC-4A4A-8E1C-FA91DEDFD372}"/>
    <cellStyle name="Millares 2 3 15" xfId="79" xr:uid="{9808B7AD-84E8-4CBE-B7A7-0A103250C9DE}"/>
    <cellStyle name="Millares 2 3 16" xfId="70" xr:uid="{56709E36-D626-46E2-90F0-B41F06F4A2C4}"/>
    <cellStyle name="Millares 2 3 17" xfId="61" xr:uid="{0A981B2C-02B1-4A16-8F61-D2C9C8F64F28}"/>
    <cellStyle name="Millares 2 3 18" xfId="52" xr:uid="{6A6777DC-04DE-41E1-B361-7657603251F3}"/>
    <cellStyle name="Millares 2 3 19" xfId="44" xr:uid="{CD21D58F-F852-4E65-964C-D2EC1EB794C1}"/>
    <cellStyle name="Millares 2 3 2" xfId="196" xr:uid="{F881C062-0070-4AA1-B602-19843A389CDA}"/>
    <cellStyle name="Millares 2 3 20" xfId="31" xr:uid="{1715575E-50CB-43DB-B852-93BF42D7E07F}"/>
    <cellStyle name="Millares 2 3 21" xfId="22" xr:uid="{B5A90152-76AD-48F9-ACE8-542CA349D589}"/>
    <cellStyle name="Millares 2 3 3" xfId="187" xr:uid="{EB8E0236-2908-4355-9169-45F33F51F2B9}"/>
    <cellStyle name="Millares 2 3 4" xfId="178" xr:uid="{3FFD9B4A-638A-4EF5-8053-5ABBF4F94601}"/>
    <cellStyle name="Millares 2 3 5" xfId="169" xr:uid="{AC262F93-EFA8-4563-BCDE-C782D207A4F2}"/>
    <cellStyle name="Millares 2 3 6" xfId="160" xr:uid="{440AB8BF-F2B3-42C4-A6B9-6C97F4516419}"/>
    <cellStyle name="Millares 2 3 7" xfId="151" xr:uid="{49FAF16F-BB07-4CB0-8368-E59DB5E68A6E}"/>
    <cellStyle name="Millares 2 3 8" xfId="142" xr:uid="{D890B481-CA19-4370-B699-D6F6FACDB690}"/>
    <cellStyle name="Millares 2 3 9" xfId="133" xr:uid="{021D47BB-08AA-4859-814C-B43F67FB834B}"/>
    <cellStyle name="Millares 2 4" xfId="194" xr:uid="{5189B074-990B-4BE6-BEF8-2C8BA8794BD9}"/>
    <cellStyle name="Millares 2 5" xfId="185" xr:uid="{8FB3268A-C8DF-4172-B5D4-1D863B57FEF5}"/>
    <cellStyle name="Millares 2 6" xfId="176" xr:uid="{12F18E24-7DA9-4D2A-A38C-E35E1C758D98}"/>
    <cellStyle name="Millares 2 7" xfId="167" xr:uid="{EA635E96-A660-4FFF-9918-E2E3A3ADC4AC}"/>
    <cellStyle name="Millares 2 8" xfId="158" xr:uid="{3E253F82-3E5E-4193-AC57-31D24F63FF0E}"/>
    <cellStyle name="Millares 2 9" xfId="149" xr:uid="{B6DB25BD-37CA-492D-8143-4537215195CF}"/>
    <cellStyle name="Millares 3" xfId="19" xr:uid="{00000000-0005-0000-0000-000005000000}"/>
    <cellStyle name="Millares 3 10" xfId="125" xr:uid="{059B08D7-A09D-43CE-82D7-EB442C4B060A}"/>
    <cellStyle name="Millares 3 11" xfId="116" xr:uid="{1CCBC23C-8C02-4E78-87E0-25D341844020}"/>
    <cellStyle name="Millares 3 12" xfId="107" xr:uid="{DBD83664-AB27-440A-A428-34183D7AEA4C}"/>
    <cellStyle name="Millares 3 13" xfId="98" xr:uid="{886B6980-EB68-4B71-BE0C-DDCFC90B9987}"/>
    <cellStyle name="Millares 3 14" xfId="89" xr:uid="{6E95DC49-8213-4069-896C-E9784B8BE6BF}"/>
    <cellStyle name="Millares 3 15" xfId="80" xr:uid="{3D65DECE-3910-4A2E-ABE7-6FAAE6B17CBA}"/>
    <cellStyle name="Millares 3 16" xfId="71" xr:uid="{AABE287A-2D9B-4A2A-A054-F5EEC3915815}"/>
    <cellStyle name="Millares 3 17" xfId="62" xr:uid="{B5CF0694-1278-4DFF-BCDD-DD7748A13C78}"/>
    <cellStyle name="Millares 3 18" xfId="53" xr:uid="{3DB10795-F8A6-4B07-B0F4-1A4BF09EDACC}"/>
    <cellStyle name="Millares 3 19" xfId="45" xr:uid="{6BF3CEA3-07ED-452C-8C22-7E18765DCC54}"/>
    <cellStyle name="Millares 3 2" xfId="197" xr:uid="{DFFDA231-E0DF-4649-9A46-9753689F5053}"/>
    <cellStyle name="Millares 3 20" xfId="32" xr:uid="{4AB43081-ED47-479F-81C9-0D00894A014B}"/>
    <cellStyle name="Millares 3 21" xfId="25" xr:uid="{FB1249BF-7B05-460B-ADAB-128682611D20}"/>
    <cellStyle name="Millares 3 3" xfId="188" xr:uid="{708EA986-5487-4E59-9E4F-52ECA2D59312}"/>
    <cellStyle name="Millares 3 4" xfId="179" xr:uid="{05BDA5BC-AD04-4DB3-97AD-5C0723DF9F77}"/>
    <cellStyle name="Millares 3 5" xfId="170" xr:uid="{FA9342D9-6ABC-44A3-A415-DA2CFCFC2816}"/>
    <cellStyle name="Millares 3 6" xfId="161" xr:uid="{842C7CDA-6377-4F6A-827D-1D20B7E18498}"/>
    <cellStyle name="Millares 3 7" xfId="152" xr:uid="{E2A262E2-7369-4DB5-A69A-EEE821551505}"/>
    <cellStyle name="Millares 3 8" xfId="143" xr:uid="{6047D127-CF5F-44ED-A9C2-395B272027F3}"/>
    <cellStyle name="Millares 3 9" xfId="134" xr:uid="{A4B31C0F-C4E4-4629-8F30-E4598DC01815}"/>
    <cellStyle name="Millares 4" xfId="17" xr:uid="{00000000-0005-0000-0000-000006000000}"/>
    <cellStyle name="Millares 4 2" xfId="23" xr:uid="{01681A02-AEE8-4644-BAC6-CA7830643ECB}"/>
    <cellStyle name="Millares 5" xfId="24" xr:uid="{A70162F6-C05C-4092-A35F-B669BB9C60DD}"/>
    <cellStyle name="Moneda 2" xfId="33" xr:uid="{C5AD064E-46B7-4815-AEF6-AD167AE87319}"/>
    <cellStyle name="Moneda 2 10" xfId="126" xr:uid="{EA429FDF-153D-4A3C-BBE5-1946042BF405}"/>
    <cellStyle name="Moneda 2 11" xfId="117" xr:uid="{A0D44EEC-5F7F-42FE-97A2-4A261E44FDC3}"/>
    <cellStyle name="Moneda 2 12" xfId="108" xr:uid="{FA26137F-FD7D-4A8C-8050-A660FB5D9B0E}"/>
    <cellStyle name="Moneda 2 13" xfId="99" xr:uid="{9E884AEE-2E97-4226-90FF-0F457E9FFCD7}"/>
    <cellStyle name="Moneda 2 14" xfId="90" xr:uid="{5FF5ED7D-95AC-42BE-A2EF-7FAD8A8EF000}"/>
    <cellStyle name="Moneda 2 15" xfId="81" xr:uid="{B73AC15A-9574-4D6B-AB4B-22C68B728EB7}"/>
    <cellStyle name="Moneda 2 16" xfId="72" xr:uid="{7AB9CBE9-DB3F-43E8-B5E2-949DBCB6F28D}"/>
    <cellStyle name="Moneda 2 17" xfId="63" xr:uid="{AF80CC0C-CD6E-4ECA-B732-F89DB071CC06}"/>
    <cellStyle name="Moneda 2 18" xfId="54" xr:uid="{716B496B-7330-4737-8158-3C37500EB523}"/>
    <cellStyle name="Moneda 2 19" xfId="46" xr:uid="{0908C3E9-C4E9-4F7E-A69B-4563FB98E62C}"/>
    <cellStyle name="Moneda 2 2" xfId="198" xr:uid="{DA508DDE-042A-4503-B3A5-15943ACB059C}"/>
    <cellStyle name="Moneda 2 3" xfId="189" xr:uid="{083C15FA-0DE5-49BF-82B4-18998437E887}"/>
    <cellStyle name="Moneda 2 4" xfId="180" xr:uid="{A9FFFFC6-D7F4-421F-93D2-DF027D94B3F8}"/>
    <cellStyle name="Moneda 2 5" xfId="171" xr:uid="{41E49044-DF08-459C-8E09-1F423F2E63CE}"/>
    <cellStyle name="Moneda 2 6" xfId="162" xr:uid="{A5F94C1C-5229-46AD-820D-CBA00D940F4E}"/>
    <cellStyle name="Moneda 2 7" xfId="153" xr:uid="{064E3FDB-598E-42EF-BDCD-1DB93FB80656}"/>
    <cellStyle name="Moneda 2 8" xfId="144" xr:uid="{2EB48719-01A7-491C-A356-D9EDB2DBD87A}"/>
    <cellStyle name="Moneda 2 9" xfId="135" xr:uid="{B8316486-E255-437F-8C64-2E41FEFA0FC3}"/>
    <cellStyle name="Normal" xfId="0" builtinId="0"/>
    <cellStyle name="Normal 2" xfId="2" xr:uid="{00000000-0005-0000-0000-000008000000}"/>
    <cellStyle name="Normal 2 10" xfId="136" xr:uid="{1883362F-D61F-4033-A687-DCE50400229B}"/>
    <cellStyle name="Normal 2 11" xfId="127" xr:uid="{31423655-B624-4F66-A153-81280F4524BB}"/>
    <cellStyle name="Normal 2 12" xfId="118" xr:uid="{6F995B1C-459B-4865-B614-936A8CAA23AD}"/>
    <cellStyle name="Normal 2 13" xfId="109" xr:uid="{B1FFCB63-0FD7-45A1-B141-83BF39339115}"/>
    <cellStyle name="Normal 2 14" xfId="100" xr:uid="{70C9A968-D61E-4430-92B9-26041E4C10DA}"/>
    <cellStyle name="Normal 2 15" xfId="91" xr:uid="{A81FAC28-6ABF-4E6E-A604-EF3070ED3E22}"/>
    <cellStyle name="Normal 2 16" xfId="82" xr:uid="{1291F61B-7B86-4739-B9DB-F369051177D3}"/>
    <cellStyle name="Normal 2 17" xfId="73" xr:uid="{728CFBC9-7589-4498-AA54-91EB717AF92F}"/>
    <cellStyle name="Normal 2 18" xfId="64" xr:uid="{7EAC975E-2D54-4F0F-94B5-16ECCDB8DDA0}"/>
    <cellStyle name="Normal 2 19" xfId="55" xr:uid="{5F91741B-23F3-4DAB-8EA4-E3530A7E9045}"/>
    <cellStyle name="Normal 2 2" xfId="3" xr:uid="{00000000-0005-0000-0000-000009000000}"/>
    <cellStyle name="Normal 2 20" xfId="47" xr:uid="{A2DD3E4C-9DFD-45C3-9CA2-734617F929BE}"/>
    <cellStyle name="Normal 2 3" xfId="9" xr:uid="{00000000-0005-0000-0000-00000A000000}"/>
    <cellStyle name="Normal 2 3 2" xfId="199" xr:uid="{CB19402C-EC66-4302-947D-5835BCC68EEC}"/>
    <cellStyle name="Normal 2 4" xfId="190" xr:uid="{DE9609FD-866F-4BBB-A987-357222392732}"/>
    <cellStyle name="Normal 2 5" xfId="181" xr:uid="{6557976F-7AE6-4ED9-B308-D3A831367BDC}"/>
    <cellStyle name="Normal 2 6" xfId="172" xr:uid="{B2FCCC6A-C3F8-4184-96D3-6396670D2EF6}"/>
    <cellStyle name="Normal 2 7" xfId="163" xr:uid="{D9C03099-C522-439B-97D5-EED86B3017FF}"/>
    <cellStyle name="Normal 2 8" xfId="154" xr:uid="{53801DA0-74B8-4C2F-A476-66E36E491F5A}"/>
    <cellStyle name="Normal 2 9" xfId="145" xr:uid="{B758DF14-0E48-411C-A9F3-3C1649D741A7}"/>
    <cellStyle name="Normal 3" xfId="8" xr:uid="{00000000-0005-0000-0000-00000B000000}"/>
    <cellStyle name="Normal 3 10" xfId="128" xr:uid="{DCBAE1F2-2208-4AB7-A6FF-75BDCF8A473A}"/>
    <cellStyle name="Normal 3 11" xfId="119" xr:uid="{12BA15A5-70D7-4589-9DE8-B9394959CDAE}"/>
    <cellStyle name="Normal 3 12" xfId="110" xr:uid="{6DFD2EFF-E9AB-4F5B-908D-CF4A8C4EA7D3}"/>
    <cellStyle name="Normal 3 13" xfId="101" xr:uid="{DFE6B038-355C-4FC7-AA7A-66607626DEE3}"/>
    <cellStyle name="Normal 3 14" xfId="92" xr:uid="{CFEEE9BD-A250-4044-AF3C-FA63EFD33D78}"/>
    <cellStyle name="Normal 3 15" xfId="83" xr:uid="{2EC57331-9902-4B70-BDC4-7455C298274A}"/>
    <cellStyle name="Normal 3 16" xfId="74" xr:uid="{59284F39-B5AF-45E0-A8EE-936DA93CADFC}"/>
    <cellStyle name="Normal 3 17" xfId="65" xr:uid="{500A5E50-2875-4D31-96A5-0A5635537B1E}"/>
    <cellStyle name="Normal 3 18" xfId="56" xr:uid="{6D1F4105-336D-47D6-A943-528F7C1CE5B8}"/>
    <cellStyle name="Normal 3 19" xfId="34" xr:uid="{DE383B8F-A1D9-4343-A507-F5640D8FA4EA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3 3 2" xfId="191" xr:uid="{93B292E2-92D4-4C68-9E27-FA6A8BCDA132}"/>
    <cellStyle name="Normal 3 4" xfId="182" xr:uid="{53E75F3B-4E9F-4C6E-A562-3A7833DEFEE0}"/>
    <cellStyle name="Normal 3 5" xfId="173" xr:uid="{F2DECAA9-A5D4-48D6-8856-5B72624A1D45}"/>
    <cellStyle name="Normal 3 6" xfId="164" xr:uid="{5EC9B6D2-39B2-4D6A-AEE6-0194E7C6678E}"/>
    <cellStyle name="Normal 3 7" xfId="155" xr:uid="{84F04E01-96CA-4EE6-B6BC-7ECE405E3600}"/>
    <cellStyle name="Normal 3 8" xfId="146" xr:uid="{462D4591-8E17-47D7-A88D-708AE099A33C}"/>
    <cellStyle name="Normal 3 9" xfId="137" xr:uid="{EA808B1C-AF7C-47CD-A817-BE969915F67A}"/>
    <cellStyle name="Normal 4" xfId="4" xr:uid="{00000000-0005-0000-0000-00000F000000}"/>
    <cellStyle name="Normal 4 2" xfId="36" xr:uid="{7A0B9B65-695A-44EF-A58C-9537E6397B26}"/>
    <cellStyle name="Normal 4 3" xfId="35" xr:uid="{03E8E864-F672-4DDC-863E-2EA1BE83F397}"/>
    <cellStyle name="Normal 5" xfId="5" xr:uid="{00000000-0005-0000-0000-000010000000}"/>
    <cellStyle name="Normal 5 2" xfId="38" xr:uid="{683AA2D4-8CC3-4115-998E-FFE6CDD66DB6}"/>
    <cellStyle name="Normal 5 3" xfId="37" xr:uid="{6E5668D3-F114-4803-8224-52AE0A2920A7}"/>
    <cellStyle name="Normal 56" xfId="6" xr:uid="{00000000-0005-0000-0000-000011000000}"/>
    <cellStyle name="Normal 6" xfId="39" xr:uid="{98E86818-29F0-4EF8-9C06-13924D753036}"/>
    <cellStyle name="Normal 6 10" xfId="138" xr:uid="{A56A693D-73EE-4BEC-8EE3-8A0360289C01}"/>
    <cellStyle name="Normal 6 11" xfId="129" xr:uid="{B37CC823-9DC0-446B-8BCC-A7CBDC420623}"/>
    <cellStyle name="Normal 6 12" xfId="120" xr:uid="{A506C32F-A6F1-4C01-842F-9C6C4DCCCA0D}"/>
    <cellStyle name="Normal 6 13" xfId="111" xr:uid="{C39C008F-6930-4ADA-92C4-09E107AC82EE}"/>
    <cellStyle name="Normal 6 14" xfId="102" xr:uid="{9C37E7E2-6C7D-475C-B38B-911698A1C43E}"/>
    <cellStyle name="Normal 6 15" xfId="93" xr:uid="{1B9F66F0-AA80-4D78-9CFD-A9B0A5BDB5DA}"/>
    <cellStyle name="Normal 6 16" xfId="84" xr:uid="{744F09E3-3E5F-46B7-8172-19DF971732D3}"/>
    <cellStyle name="Normal 6 17" xfId="75" xr:uid="{86701EA1-D569-4CAE-98F6-10F2C6D8A4EC}"/>
    <cellStyle name="Normal 6 18" xfId="66" xr:uid="{6BB09252-A673-4A3C-B89D-EB15C106FEBB}"/>
    <cellStyle name="Normal 6 19" xfId="57" xr:uid="{1E91EECB-6A22-40F6-81E5-01712DEDC38C}"/>
    <cellStyle name="Normal 6 2" xfId="40" xr:uid="{481DDE5D-37B1-4BC2-B182-7D90C95A0FFD}"/>
    <cellStyle name="Normal 6 2 10" xfId="130" xr:uid="{2A234020-F28B-40D5-A8C5-404D32662AAF}"/>
    <cellStyle name="Normal 6 2 11" xfId="121" xr:uid="{A51A85CE-52CD-47D2-A286-0668FAC01FC9}"/>
    <cellStyle name="Normal 6 2 12" xfId="112" xr:uid="{53364441-4078-404D-9BDD-ED081365697D}"/>
    <cellStyle name="Normal 6 2 13" xfId="103" xr:uid="{E0E95FDB-01C9-4333-9647-29FD39A0606D}"/>
    <cellStyle name="Normal 6 2 14" xfId="94" xr:uid="{CD02D334-C0CD-468A-A161-EF5DF34E4C6C}"/>
    <cellStyle name="Normal 6 2 15" xfId="85" xr:uid="{C787BD5A-E81F-476D-9A27-CB97EEE89632}"/>
    <cellStyle name="Normal 6 2 16" xfId="76" xr:uid="{9396EF0D-CD57-4EA2-8AC0-144D483137B4}"/>
    <cellStyle name="Normal 6 2 17" xfId="67" xr:uid="{C8776AA6-9D6B-4D56-9D41-8ADCC738E805}"/>
    <cellStyle name="Normal 6 2 18" xfId="58" xr:uid="{A09CDB38-53AD-46BA-930B-1C37223A4D5A}"/>
    <cellStyle name="Normal 6 2 19" xfId="49" xr:uid="{B9859051-7EBB-42D3-AF80-869E9801CC3B}"/>
    <cellStyle name="Normal 6 2 2" xfId="201" xr:uid="{D41DCA43-29B6-4925-BA14-6C596D004373}"/>
    <cellStyle name="Normal 6 2 3" xfId="193" xr:uid="{92215378-5A0D-426B-95BC-DC011826A0E7}"/>
    <cellStyle name="Normal 6 2 4" xfId="184" xr:uid="{FF4F3986-1B99-4554-93B9-E6DFD287DBD9}"/>
    <cellStyle name="Normal 6 2 5" xfId="175" xr:uid="{D55CA1DE-57C3-4B63-960C-135C824DA643}"/>
    <cellStyle name="Normal 6 2 6" xfId="166" xr:uid="{9ED7C305-D981-4C2C-850C-534A20FA223C}"/>
    <cellStyle name="Normal 6 2 7" xfId="157" xr:uid="{D0788F8D-E72C-4AAA-A5CA-5CEA21D77136}"/>
    <cellStyle name="Normal 6 2 8" xfId="148" xr:uid="{EC7A04C7-B64F-4AB6-A353-79A4D252E76C}"/>
    <cellStyle name="Normal 6 2 9" xfId="139" xr:uid="{AE9ECD3F-BE3E-471C-8086-6B7B9B03EA0B}"/>
    <cellStyle name="Normal 6 20" xfId="48" xr:uid="{B718B26F-D128-4EFF-A42C-38746143A3A0}"/>
    <cellStyle name="Normal 6 3" xfId="200" xr:uid="{71F37AA1-91E1-48E4-AE86-240C874DBEC7}"/>
    <cellStyle name="Normal 6 4" xfId="192" xr:uid="{4520F77B-C1AB-44CF-9C20-77750AEF7B14}"/>
    <cellStyle name="Normal 6 5" xfId="183" xr:uid="{6D104476-0DE1-4B73-9BDF-447FE177643E}"/>
    <cellStyle name="Normal 6 6" xfId="174" xr:uid="{E62BDAA9-F9EB-43DF-8BAA-60B748182FE5}"/>
    <cellStyle name="Normal 6 7" xfId="165" xr:uid="{8A8B82E5-CD3E-47C6-8982-94ED173BCF7B}"/>
    <cellStyle name="Normal 6 8" xfId="156" xr:uid="{F38DA7EA-93D9-4822-80D6-7EEB52249977}"/>
    <cellStyle name="Normal 6 9" xfId="147" xr:uid="{125187FE-20BE-4B88-9A96-6F82EA7014A1}"/>
    <cellStyle name="Normal 7" xfId="26" xr:uid="{B9852E07-1FF9-4840-B620-9D32380A744C}"/>
    <cellStyle name="Normal 8" xfId="202" xr:uid="{6AAA126B-A74B-4172-9996-FAD6DFAF3C1C}"/>
    <cellStyle name="Porcentaje" xfId="14" builtinId="5"/>
    <cellStyle name="Porcentaje 2" xfId="7" xr:uid="{00000000-0005-0000-0000-000013000000}"/>
    <cellStyle name="Porcentual 2" xfId="41" xr:uid="{FC13D3B0-6B27-437E-B166-2DC5355B0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66675</xdr:rowOff>
    </xdr:from>
    <xdr:to>
      <xdr:col>0</xdr:col>
      <xdr:colOff>762000</xdr:colOff>
      <xdr:row>3</xdr:row>
      <xdr:rowOff>95101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6536B8-32C6-4BB9-AD81-3FDD81160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66700"/>
          <a:ext cx="533400" cy="42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47625</xdr:rowOff>
    </xdr:from>
    <xdr:to>
      <xdr:col>1</xdr:col>
      <xdr:colOff>409575</xdr:colOff>
      <xdr:row>2</xdr:row>
      <xdr:rowOff>225765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9616EB-89A1-4BC0-8D25-D5B5C38E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85750"/>
          <a:ext cx="533400" cy="416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438784</xdr:colOff>
      <xdr:row>1</xdr:row>
      <xdr:rowOff>45085</xdr:rowOff>
    </xdr:from>
    <xdr:to>
      <xdr:col>1</xdr:col>
      <xdr:colOff>1161120</xdr:colOff>
      <xdr:row>3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DBCC70-581B-46E3-A4E2-611344BE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4" y="283210"/>
          <a:ext cx="722336" cy="556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1</xdr:row>
      <xdr:rowOff>205740</xdr:rowOff>
    </xdr:from>
    <xdr:to>
      <xdr:col>1</xdr:col>
      <xdr:colOff>18105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F9ED00-5CCE-499F-88A5-4A3D4A3D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443865"/>
          <a:ext cx="536265" cy="461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70485</xdr:rowOff>
    </xdr:from>
    <xdr:to>
      <xdr:col>1</xdr:col>
      <xdr:colOff>520065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72A5C-7FA2-4753-B2D7-B9FA7E0F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08610"/>
          <a:ext cx="653415" cy="5105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1</xdr:row>
      <xdr:rowOff>64770</xdr:rowOff>
    </xdr:from>
    <xdr:to>
      <xdr:col>1</xdr:col>
      <xdr:colOff>813435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87AF0D-BE8A-4AA5-9BE4-F7BF0157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" y="293370"/>
          <a:ext cx="634365" cy="506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239183</xdr:colOff>
      <xdr:row>1</xdr:row>
      <xdr:rowOff>17991</xdr:rowOff>
    </xdr:from>
    <xdr:to>
      <xdr:col>1</xdr:col>
      <xdr:colOff>610023</xdr:colOff>
      <xdr:row>3</xdr:row>
      <xdr:rowOff>50588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F3870-788A-4A00-8C48-2503D465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" y="256116"/>
          <a:ext cx="637540" cy="508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352E-CDBF-4870-9D4B-21599BD2E6C3}">
  <sheetPr>
    <tabColor rgb="FFCC6600"/>
    <pageSetUpPr fitToPage="1"/>
  </sheetPr>
  <dimension ref="A1:D40"/>
  <sheetViews>
    <sheetView tabSelected="1" view="pageLayout" zoomScaleNormal="100" zoomScaleSheetLayoutView="100" workbookViewId="0">
      <selection activeCell="B8" sqref="B7:B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.140625" style="1" customWidth="1"/>
    <col min="4" max="4" width="9.7109375" style="1" customWidth="1"/>
    <col min="5" max="16384" width="12.85546875" style="1"/>
  </cols>
  <sheetData>
    <row r="1" spans="1:4" ht="16.149999999999999" customHeight="1" x14ac:dyDescent="0.2">
      <c r="A1" s="168" t="s">
        <v>540</v>
      </c>
      <c r="B1" s="169"/>
      <c r="C1" s="70" t="s">
        <v>446</v>
      </c>
      <c r="D1" s="71">
        <v>2025</v>
      </c>
    </row>
    <row r="2" spans="1:4" ht="16.149999999999999" customHeight="1" x14ac:dyDescent="0.2">
      <c r="A2" s="170" t="s">
        <v>445</v>
      </c>
      <c r="B2" s="171"/>
      <c r="C2" s="10" t="s">
        <v>447</v>
      </c>
      <c r="D2" s="72" t="s">
        <v>452</v>
      </c>
    </row>
    <row r="3" spans="1:4" ht="16.149999999999999" customHeight="1" x14ac:dyDescent="0.2">
      <c r="A3" s="172" t="s">
        <v>547</v>
      </c>
      <c r="B3" s="173"/>
      <c r="C3" s="10" t="s">
        <v>448</v>
      </c>
      <c r="D3" s="73">
        <v>4</v>
      </c>
    </row>
    <row r="4" spans="1:4" ht="16.149999999999999" customHeight="1" x14ac:dyDescent="0.2">
      <c r="A4" s="196" t="s">
        <v>466</v>
      </c>
      <c r="B4" s="197"/>
      <c r="C4" s="198"/>
      <c r="D4" s="199"/>
    </row>
    <row r="5" spans="1:4" ht="15" customHeight="1" x14ac:dyDescent="0.2">
      <c r="A5" s="65" t="s">
        <v>28</v>
      </c>
      <c r="B5" s="64" t="s">
        <v>29</v>
      </c>
    </row>
    <row r="6" spans="1:4" x14ac:dyDescent="0.2">
      <c r="A6" s="2"/>
      <c r="B6" s="3"/>
    </row>
    <row r="7" spans="1:4" x14ac:dyDescent="0.2">
      <c r="A7" s="4"/>
      <c r="B7" s="5" t="s">
        <v>32</v>
      </c>
    </row>
    <row r="8" spans="1:4" x14ac:dyDescent="0.2">
      <c r="A8" s="4"/>
      <c r="B8" s="7"/>
    </row>
    <row r="9" spans="1:4" x14ac:dyDescent="0.2">
      <c r="A9" s="4"/>
      <c r="B9" s="6" t="s">
        <v>0</v>
      </c>
    </row>
    <row r="10" spans="1:4" x14ac:dyDescent="0.2">
      <c r="A10" s="29" t="s">
        <v>431</v>
      </c>
      <c r="B10" s="30" t="s">
        <v>496</v>
      </c>
    </row>
    <row r="11" spans="1:4" x14ac:dyDescent="0.2">
      <c r="A11" s="29" t="s">
        <v>432</v>
      </c>
      <c r="B11" s="30" t="s">
        <v>230</v>
      </c>
    </row>
    <row r="12" spans="1:4" x14ac:dyDescent="0.2">
      <c r="A12" s="29" t="s">
        <v>1</v>
      </c>
      <c r="B12" s="30" t="s">
        <v>2</v>
      </c>
    </row>
    <row r="13" spans="1:4" x14ac:dyDescent="0.2">
      <c r="A13" s="29" t="s">
        <v>3</v>
      </c>
      <c r="B13" s="30" t="s">
        <v>4</v>
      </c>
    </row>
    <row r="14" spans="1:4" x14ac:dyDescent="0.2">
      <c r="A14" s="29" t="s">
        <v>5</v>
      </c>
      <c r="B14" s="30" t="s">
        <v>6</v>
      </c>
    </row>
    <row r="15" spans="1:4" x14ac:dyDescent="0.2">
      <c r="A15" s="29" t="s">
        <v>40</v>
      </c>
      <c r="B15" s="30" t="s">
        <v>440</v>
      </c>
    </row>
    <row r="16" spans="1:4" x14ac:dyDescent="0.2">
      <c r="A16" s="29" t="s">
        <v>7</v>
      </c>
      <c r="B16" s="30" t="s">
        <v>441</v>
      </c>
    </row>
    <row r="17" spans="1:2" x14ac:dyDescent="0.2">
      <c r="A17" s="29" t="s">
        <v>8</v>
      </c>
      <c r="B17" s="30" t="s">
        <v>39</v>
      </c>
    </row>
    <row r="18" spans="1:2" x14ac:dyDescent="0.2">
      <c r="A18" s="29" t="s">
        <v>9</v>
      </c>
      <c r="B18" s="30" t="s">
        <v>10</v>
      </c>
    </row>
    <row r="19" spans="1:2" x14ac:dyDescent="0.2">
      <c r="A19" s="29" t="s">
        <v>11</v>
      </c>
      <c r="B19" s="30" t="s">
        <v>12</v>
      </c>
    </row>
    <row r="20" spans="1:2" x14ac:dyDescent="0.2">
      <c r="A20" s="29" t="s">
        <v>13</v>
      </c>
      <c r="B20" s="30" t="s">
        <v>14</v>
      </c>
    </row>
    <row r="21" spans="1:2" x14ac:dyDescent="0.2">
      <c r="A21" s="29" t="s">
        <v>15</v>
      </c>
      <c r="B21" s="30" t="s">
        <v>16</v>
      </c>
    </row>
    <row r="22" spans="1:2" x14ac:dyDescent="0.2">
      <c r="A22" s="29" t="s">
        <v>17</v>
      </c>
      <c r="B22" s="30" t="s">
        <v>442</v>
      </c>
    </row>
    <row r="23" spans="1:2" x14ac:dyDescent="0.2">
      <c r="A23" s="29" t="s">
        <v>18</v>
      </c>
      <c r="B23" s="30" t="s">
        <v>19</v>
      </c>
    </row>
    <row r="24" spans="1:2" x14ac:dyDescent="0.2">
      <c r="A24" s="29" t="s">
        <v>20</v>
      </c>
      <c r="B24" s="30" t="s">
        <v>67</v>
      </c>
    </row>
    <row r="25" spans="1:2" x14ac:dyDescent="0.2">
      <c r="A25" s="29" t="s">
        <v>21</v>
      </c>
      <c r="B25" s="30" t="s">
        <v>524</v>
      </c>
    </row>
    <row r="26" spans="1:2" x14ac:dyDescent="0.2">
      <c r="A26" s="29" t="s">
        <v>526</v>
      </c>
      <c r="B26" s="30" t="s">
        <v>527</v>
      </c>
    </row>
    <row r="27" spans="1:2" x14ac:dyDescent="0.2">
      <c r="A27" s="29" t="s">
        <v>525</v>
      </c>
      <c r="B27" s="30" t="s">
        <v>528</v>
      </c>
    </row>
    <row r="28" spans="1:2" x14ac:dyDescent="0.2">
      <c r="A28" s="29" t="s">
        <v>22</v>
      </c>
      <c r="B28" s="30" t="s">
        <v>23</v>
      </c>
    </row>
    <row r="29" spans="1:2" x14ac:dyDescent="0.2">
      <c r="A29" s="29" t="s">
        <v>24</v>
      </c>
      <c r="B29" s="30" t="s">
        <v>25</v>
      </c>
    </row>
    <row r="30" spans="1:2" x14ac:dyDescent="0.2">
      <c r="A30" s="29" t="s">
        <v>26</v>
      </c>
      <c r="B30" s="30" t="s">
        <v>532</v>
      </c>
    </row>
    <row r="31" spans="1:2" x14ac:dyDescent="0.2">
      <c r="A31" s="29" t="s">
        <v>27</v>
      </c>
      <c r="B31" s="30" t="s">
        <v>533</v>
      </c>
    </row>
    <row r="32" spans="1:2" x14ac:dyDescent="0.2">
      <c r="A32" s="29" t="s">
        <v>35</v>
      </c>
      <c r="B32" s="30" t="s">
        <v>534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9" t="s">
        <v>33</v>
      </c>
      <c r="B35" s="30" t="s">
        <v>30</v>
      </c>
    </row>
    <row r="36" spans="1:2" x14ac:dyDescent="0.2">
      <c r="A36" s="29" t="s">
        <v>34</v>
      </c>
      <c r="B36" s="30" t="s">
        <v>31</v>
      </c>
    </row>
    <row r="37" spans="1:2" x14ac:dyDescent="0.2">
      <c r="A37" s="4"/>
      <c r="B37" s="7"/>
    </row>
    <row r="38" spans="1:2" ht="12" thickBot="1" x14ac:dyDescent="0.25">
      <c r="A38" s="8"/>
      <c r="B38" s="9"/>
    </row>
    <row r="40" spans="1:2" x14ac:dyDescent="0.2">
      <c r="A40" s="1" t="s">
        <v>467</v>
      </c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E1D679D8-8D36-471E-BE5C-810BE683A0F9}">
      <formula1>"1, 2, 3, 4"</formula1>
    </dataValidation>
  </dataValidations>
  <hyperlinks>
    <hyperlink ref="B27" location="ESF!A165" display="OTROS PASIVOS" xr:uid="{00000000-0004-0000-0000-000038000000}"/>
    <hyperlink ref="A27" location="ESF!A165" display="ESF-16" xr:uid="{00000000-0004-0000-0000-000037000000}"/>
    <hyperlink ref="B26" location="ESF!A153" display="PROVISIONES" xr:uid="{00000000-0004-0000-0000-000036000000}"/>
    <hyperlink ref="A26" location="ESF!A153" display="ESF-15" xr:uid="{00000000-0004-0000-0000-000035000000}"/>
    <hyperlink ref="A32" location="EFE!A46" display="EFE-03" xr:uid="{00000000-0004-0000-0000-000034000000}"/>
    <hyperlink ref="B32" location="EFE!A46" display="CONCILIACIÓN DEL FLUJO DE EFECTIVO" xr:uid="{00000000-0004-0000-0000-000033000000}"/>
    <hyperlink ref="A31" location="EFE!A19" display="EFE-02" xr:uid="{00000000-0004-0000-0000-000032000000}"/>
    <hyperlink ref="B31" location="EFE!A19" display="ADQ. BIENES MUEBLES E INMUEBLES" xr:uid="{00000000-0004-0000-0000-000031000000}"/>
    <hyperlink ref="A30" location="EFE!A7" display="EFE-01" xr:uid="{00000000-0004-0000-0000-000030000000}"/>
    <hyperlink ref="B30" location="EFE!A7" display="FLUJO DE EFECTIVO" xr:uid="{00000000-0004-0000-0000-00002F000000}"/>
    <hyperlink ref="A29" location="VHP!A13" display="VHP-02" xr:uid="{00000000-0004-0000-0000-00002E000000}"/>
    <hyperlink ref="B29" location="VHP!A13" display="PATRIMONIO GENERADO" xr:uid="{00000000-0004-0000-0000-00002D000000}"/>
    <hyperlink ref="A28" location="VHP!A7" display="VHP-01" xr:uid="{00000000-0004-0000-0000-00002C000000}"/>
    <hyperlink ref="B28" location="VHP!A7" display="PATRIMONIO CONTRIBUIDO" xr:uid="{00000000-0004-0000-0000-00002B000000}"/>
    <hyperlink ref="B25" location="ESF!A142" display="OTROS PASIVOS CIRCULANTES" xr:uid="{00000000-0004-0000-0000-000028000000}"/>
    <hyperlink ref="B24" location="ESF!A125" display="FONDOS Y BIENES DE TERCEROS" xr:uid="{00000000-0004-0000-0000-000027000000}"/>
    <hyperlink ref="B23" location="ESF!A108" display="CUENTAS Y DOCUMENTOS POR PAGAR" xr:uid="{00000000-0004-0000-0000-000026000000}"/>
    <hyperlink ref="B22" location="ESF!A96" display="OTROS ACTIVOS" xr:uid="{00000000-0004-0000-0000-000025000000}"/>
    <hyperlink ref="B21" location="ESF!A90" display="ESTIMACIONES Y DETERIOROS" xr:uid="{00000000-0004-0000-0000-000024000000}"/>
    <hyperlink ref="B20" location="ESF!A74" display="INTANGIBLES Y DIFERIDOS" xr:uid="{00000000-0004-0000-0000-000023000000}"/>
    <hyperlink ref="B19" location="ESF!A54" display="BIENES MUEBLES E INMUEBLES" xr:uid="{00000000-0004-0000-0000-000022000000}"/>
    <hyperlink ref="B18" location="ESF!A48" display="PARTICIPACIONES Y APORTACIONES DE CAPITAL" xr:uid="{00000000-0004-0000-0000-000021000000}"/>
    <hyperlink ref="B17" location="ESF!A44" display="FIDEICOMISOS, MANDATOS Y CONTRATOS ANÁLOGOS" xr:uid="{00000000-0004-0000-0000-000020000000}"/>
    <hyperlink ref="B16" location="ESF!A39" display="ALMACENES" xr:uid="{00000000-0004-0000-0000-00001F000000}"/>
    <hyperlink ref="B15" location="ESF!A30" display="BIENES DISPONIBLES PARA SU TRANSFORMACIÓN ESTIMACIONES Y DETERIOROS (INVENTARIOS)" xr:uid="{00000000-0004-0000-0000-00001E000000}"/>
    <hyperlink ref="B14" location="ESF!A18" display="CONTRIBUCIONES POR RECUPERAR CORTO PLAZO" xr:uid="{00000000-0004-0000-0000-00001D000000}"/>
    <hyperlink ref="B13" location="ESF!A13" display="CONTRIBUCIONES POR RECUPERAR" xr:uid="{00000000-0004-0000-0000-00001C000000}"/>
    <hyperlink ref="B12" location="ESF!A7" display="FONDOS CON AFECTACIÓN ESPECÍFICA E INVERSIONES FINANCIERAS" xr:uid="{00000000-0004-0000-0000-00001B000000}"/>
    <hyperlink ref="B11" location="ACT!A92" display="GASTOS Y OTRAS PERDIDAS" xr:uid="{00000000-0004-0000-0000-00001A000000}"/>
    <hyperlink ref="B10" location="ACT!A7" display="INGRESOS DE GESTION" xr:uid="{00000000-0004-0000-0000-000019000000}"/>
    <hyperlink ref="A25" location="ESF!A142" display="ESF-14" xr:uid="{00000000-0004-0000-0000-000018000000}"/>
    <hyperlink ref="A24" location="ESF!A125" display="ESF-13" xr:uid="{00000000-0004-0000-0000-000017000000}"/>
    <hyperlink ref="A23" location="ESF!A108" display="ESF-12" xr:uid="{00000000-0004-0000-0000-000016000000}"/>
    <hyperlink ref="A22" location="ESF!A96" display="ESF-11" xr:uid="{00000000-0004-0000-0000-000015000000}"/>
    <hyperlink ref="A21" location="ESF!A90" display="ESF-10" xr:uid="{00000000-0004-0000-0000-000014000000}"/>
    <hyperlink ref="A20" location="ESF!A74" display="ESF-09" xr:uid="{00000000-0004-0000-0000-000013000000}"/>
    <hyperlink ref="A19" location="ESF!A54" display="ESF-08" xr:uid="{00000000-0004-0000-0000-000012000000}"/>
    <hyperlink ref="A18" location="ESF!A48" display="ESF-07" xr:uid="{00000000-0004-0000-0000-000011000000}"/>
    <hyperlink ref="A17" location="ESF!A44" display="ESF-06" xr:uid="{00000000-0004-0000-0000-000010000000}"/>
    <hyperlink ref="A16" location="ESF!A39" display="ESF-05" xr:uid="{00000000-0004-0000-0000-00000F000000}"/>
    <hyperlink ref="A15" location="ESF!A30" display="ESF-04" xr:uid="{00000000-0004-0000-0000-00000E000000}"/>
    <hyperlink ref="A14" location="ESF!A18" display="ESF-03" xr:uid="{00000000-0004-0000-0000-00000D000000}"/>
    <hyperlink ref="A13" location="ESF!A13" display="ESF-02" xr:uid="{00000000-0004-0000-0000-00000C000000}"/>
    <hyperlink ref="A12" location="ESF!A7" display="ESF-01" xr:uid="{00000000-0004-0000-0000-00000B000000}"/>
    <hyperlink ref="A11" location="ACT!A92" display="ACT-02" xr:uid="{00000000-0004-0000-0000-00000A000000}"/>
    <hyperlink ref="A10" location="ACT!A7" display="ACT-01" xr:uid="{00000000-0004-0000-0000-000009000000}"/>
    <hyperlink ref="A36:B36" location="Conciliacion_Eg!B5" display="Conciliacion_Eg" xr:uid="{00000000-0004-0000-0000-000006000000}"/>
    <hyperlink ref="A35:B35" location="Conciliacion_Ig!B6" display="Conciliacion_Ig" xr:uid="{00000000-0004-0000-0000-000005000000}"/>
    <hyperlink ref="A32:B32" location="EFE!A44" display="EFE-03" xr:uid="{00000000-0004-0000-0000-000004000000}"/>
    <hyperlink ref="A31:B31" location="EFE!A18" display="EFE-02" xr:uid="{00000000-0004-0000-0000-000003000000}"/>
    <hyperlink ref="A30:B30" location="EFE!A6" display="EFE-01" xr:uid="{00000000-0004-0000-0000-000002000000}"/>
    <hyperlink ref="A29:B29" location="VHP!A12" display="VHP-02" xr:uid="{00000000-0004-0000-0000-000001000000}"/>
    <hyperlink ref="A28:B28" location="VHP!A6" display="VHP-0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983A-55C6-4D61-8586-E788000D5360}">
  <dimension ref="A1:E214"/>
  <sheetViews>
    <sheetView zoomScaleNormal="100" workbookViewId="0">
      <selection activeCell="A214" sqref="A214"/>
    </sheetView>
  </sheetViews>
  <sheetFormatPr baseColWidth="10" defaultColWidth="9.140625" defaultRowHeight="11.25" x14ac:dyDescent="0.2"/>
  <cols>
    <col min="1" max="1" width="6.85546875" style="14" customWidth="1"/>
    <col min="2" max="2" width="53.28515625" style="14" customWidth="1"/>
    <col min="3" max="3" width="9.7109375" style="14" customWidth="1"/>
    <col min="4" max="4" width="10.7109375" style="14" customWidth="1"/>
    <col min="5" max="5" width="9.5703125" style="14" bestFit="1" customWidth="1"/>
    <col min="6" max="16384" width="9.140625" style="14"/>
  </cols>
  <sheetData>
    <row r="1" spans="1:5" s="17" customFormat="1" ht="18.95" customHeight="1" x14ac:dyDescent="0.25">
      <c r="A1" s="171" t="s">
        <v>540</v>
      </c>
      <c r="B1" s="171"/>
      <c r="C1" s="171"/>
      <c r="D1" s="10" t="s">
        <v>449</v>
      </c>
      <c r="E1" s="16">
        <v>2025</v>
      </c>
    </row>
    <row r="2" spans="1:5" s="11" customFormat="1" ht="18.95" customHeight="1" x14ac:dyDescent="0.25">
      <c r="A2" s="171" t="s">
        <v>454</v>
      </c>
      <c r="B2" s="171"/>
      <c r="C2" s="171"/>
      <c r="D2" s="10" t="s">
        <v>450</v>
      </c>
      <c r="E2" s="16" t="s">
        <v>452</v>
      </c>
    </row>
    <row r="3" spans="1:5" s="11" customFormat="1" ht="18.95" customHeight="1" x14ac:dyDescent="0.25">
      <c r="A3" s="171" t="s">
        <v>547</v>
      </c>
      <c r="B3" s="171"/>
      <c r="C3" s="171"/>
      <c r="D3" s="10" t="s">
        <v>451</v>
      </c>
      <c r="E3" s="16">
        <v>4</v>
      </c>
    </row>
    <row r="4" spans="1:5" s="11" customFormat="1" ht="18.95" customHeight="1" x14ac:dyDescent="0.25">
      <c r="A4" s="171" t="s">
        <v>466</v>
      </c>
      <c r="B4" s="171"/>
      <c r="C4" s="171"/>
      <c r="D4" s="10"/>
      <c r="E4" s="16"/>
    </row>
    <row r="5" spans="1:5" x14ac:dyDescent="0.2">
      <c r="A5" s="12" t="s">
        <v>69</v>
      </c>
      <c r="B5" s="13"/>
      <c r="C5" s="13"/>
      <c r="D5" s="13"/>
      <c r="E5" s="13"/>
    </row>
    <row r="7" spans="1:5" x14ac:dyDescent="0.2">
      <c r="A7" s="31" t="s">
        <v>498</v>
      </c>
      <c r="B7" s="31"/>
      <c r="C7" s="31"/>
      <c r="D7" s="31"/>
      <c r="E7" s="31"/>
    </row>
    <row r="8" spans="1:5" x14ac:dyDescent="0.2">
      <c r="A8" s="32" t="s">
        <v>44</v>
      </c>
      <c r="B8" s="32" t="s">
        <v>41</v>
      </c>
      <c r="C8" s="32" t="s">
        <v>42</v>
      </c>
      <c r="D8" s="79" t="s">
        <v>229</v>
      </c>
      <c r="E8" s="80" t="s">
        <v>536</v>
      </c>
    </row>
    <row r="9" spans="1:5" x14ac:dyDescent="0.2">
      <c r="A9" s="141">
        <v>4000</v>
      </c>
      <c r="B9" s="142" t="s">
        <v>496</v>
      </c>
      <c r="C9" s="143">
        <f>SUM(C10+C57+C69)</f>
        <v>332049412.01000005</v>
      </c>
      <c r="D9" s="144"/>
      <c r="E9" s="145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41">
        <v>4100</v>
      </c>
      <c r="B10" s="142" t="s">
        <v>176</v>
      </c>
      <c r="C10" s="143">
        <f>SUM(C11+C21+C27+C30+C36+C39+C48)</f>
        <v>311737054.22000003</v>
      </c>
      <c r="D10" s="144"/>
      <c r="E10" s="145"/>
    </row>
    <row r="11" spans="1:5" x14ac:dyDescent="0.2">
      <c r="A11" s="141">
        <v>4110</v>
      </c>
      <c r="B11" s="142" t="s">
        <v>177</v>
      </c>
      <c r="C11" s="143">
        <f>SUM(C12:C20)</f>
        <v>0</v>
      </c>
      <c r="D11" s="144"/>
      <c r="E11" s="145"/>
    </row>
    <row r="12" spans="1:5" x14ac:dyDescent="0.2">
      <c r="A12" s="146">
        <v>4111</v>
      </c>
      <c r="B12" s="147" t="s">
        <v>178</v>
      </c>
      <c r="C12" s="148">
        <v>0</v>
      </c>
      <c r="D12" s="144"/>
      <c r="E12" s="145"/>
    </row>
    <row r="13" spans="1:5" x14ac:dyDescent="0.2">
      <c r="A13" s="146">
        <v>4112</v>
      </c>
      <c r="B13" s="147" t="s">
        <v>179</v>
      </c>
      <c r="C13" s="148">
        <v>0</v>
      </c>
      <c r="D13" s="144"/>
      <c r="E13" s="145"/>
    </row>
    <row r="14" spans="1:5" x14ac:dyDescent="0.2">
      <c r="A14" s="146">
        <v>4113</v>
      </c>
      <c r="B14" s="147" t="s">
        <v>180</v>
      </c>
      <c r="C14" s="148">
        <v>0</v>
      </c>
      <c r="D14" s="144"/>
      <c r="E14" s="145"/>
    </row>
    <row r="15" spans="1:5" x14ac:dyDescent="0.2">
      <c r="A15" s="146">
        <v>4114</v>
      </c>
      <c r="B15" s="147" t="s">
        <v>181</v>
      </c>
      <c r="C15" s="148">
        <v>0</v>
      </c>
      <c r="D15" s="144"/>
      <c r="E15" s="145"/>
    </row>
    <row r="16" spans="1:5" x14ac:dyDescent="0.2">
      <c r="A16" s="146">
        <v>4115</v>
      </c>
      <c r="B16" s="147" t="s">
        <v>182</v>
      </c>
      <c r="C16" s="148">
        <v>0</v>
      </c>
      <c r="D16" s="144"/>
      <c r="E16" s="145"/>
    </row>
    <row r="17" spans="1:5" x14ac:dyDescent="0.2">
      <c r="A17" s="146">
        <v>4116</v>
      </c>
      <c r="B17" s="147" t="s">
        <v>183</v>
      </c>
      <c r="C17" s="148">
        <v>0</v>
      </c>
      <c r="D17" s="144"/>
      <c r="E17" s="145"/>
    </row>
    <row r="18" spans="1:5" x14ac:dyDescent="0.2">
      <c r="A18" s="146">
        <v>4117</v>
      </c>
      <c r="B18" s="147" t="s">
        <v>184</v>
      </c>
      <c r="C18" s="148">
        <v>0</v>
      </c>
      <c r="D18" s="144"/>
      <c r="E18" s="145"/>
    </row>
    <row r="19" spans="1:5" ht="22.5" x14ac:dyDescent="0.2">
      <c r="A19" s="146">
        <v>4118</v>
      </c>
      <c r="B19" s="149" t="s">
        <v>360</v>
      </c>
      <c r="C19" s="148">
        <v>0</v>
      </c>
      <c r="D19" s="144"/>
      <c r="E19" s="145"/>
    </row>
    <row r="20" spans="1:5" x14ac:dyDescent="0.2">
      <c r="A20" s="146">
        <v>4119</v>
      </c>
      <c r="B20" s="147" t="s">
        <v>185</v>
      </c>
      <c r="C20" s="148">
        <v>0</v>
      </c>
      <c r="D20" s="144"/>
      <c r="E20" s="145"/>
    </row>
    <row r="21" spans="1:5" x14ac:dyDescent="0.2">
      <c r="A21" s="141">
        <v>4120</v>
      </c>
      <c r="B21" s="142" t="s">
        <v>186</v>
      </c>
      <c r="C21" s="143">
        <f>SUM(C22:C26)</f>
        <v>0</v>
      </c>
      <c r="D21" s="144"/>
      <c r="E21" s="145"/>
    </row>
    <row r="22" spans="1:5" x14ac:dyDescent="0.2">
      <c r="A22" s="146">
        <v>4121</v>
      </c>
      <c r="B22" s="147" t="s">
        <v>187</v>
      </c>
      <c r="C22" s="148">
        <v>0</v>
      </c>
      <c r="D22" s="144"/>
      <c r="E22" s="145"/>
    </row>
    <row r="23" spans="1:5" x14ac:dyDescent="0.2">
      <c r="A23" s="146">
        <v>4122</v>
      </c>
      <c r="B23" s="147" t="s">
        <v>361</v>
      </c>
      <c r="C23" s="148">
        <v>0</v>
      </c>
      <c r="D23" s="144"/>
      <c r="E23" s="145"/>
    </row>
    <row r="24" spans="1:5" x14ac:dyDescent="0.2">
      <c r="A24" s="146">
        <v>4123</v>
      </c>
      <c r="B24" s="147" t="s">
        <v>188</v>
      </c>
      <c r="C24" s="148">
        <v>0</v>
      </c>
      <c r="D24" s="144"/>
      <c r="E24" s="145"/>
    </row>
    <row r="25" spans="1:5" x14ac:dyDescent="0.2">
      <c r="A25" s="146">
        <v>4124</v>
      </c>
      <c r="B25" s="147" t="s">
        <v>189</v>
      </c>
      <c r="C25" s="148">
        <v>0</v>
      </c>
      <c r="D25" s="144"/>
      <c r="E25" s="145"/>
    </row>
    <row r="26" spans="1:5" x14ac:dyDescent="0.2">
      <c r="A26" s="146">
        <v>4129</v>
      </c>
      <c r="B26" s="147" t="s">
        <v>190</v>
      </c>
      <c r="C26" s="148">
        <v>0</v>
      </c>
      <c r="D26" s="144"/>
      <c r="E26" s="145"/>
    </row>
    <row r="27" spans="1:5" x14ac:dyDescent="0.2">
      <c r="A27" s="141">
        <v>4130</v>
      </c>
      <c r="B27" s="142" t="s">
        <v>191</v>
      </c>
      <c r="C27" s="143">
        <f>SUM(C28:C29)</f>
        <v>0</v>
      </c>
      <c r="D27" s="144"/>
      <c r="E27" s="145"/>
    </row>
    <row r="28" spans="1:5" x14ac:dyDescent="0.2">
      <c r="A28" s="146">
        <v>4131</v>
      </c>
      <c r="B28" s="147" t="s">
        <v>192</v>
      </c>
      <c r="C28" s="148">
        <v>0</v>
      </c>
      <c r="D28" s="144"/>
      <c r="E28" s="145"/>
    </row>
    <row r="29" spans="1:5" ht="33.75" x14ac:dyDescent="0.2">
      <c r="A29" s="146">
        <v>4132</v>
      </c>
      <c r="B29" s="149" t="s">
        <v>362</v>
      </c>
      <c r="C29" s="148">
        <v>0</v>
      </c>
      <c r="D29" s="144"/>
      <c r="E29" s="145"/>
    </row>
    <row r="30" spans="1:5" x14ac:dyDescent="0.2">
      <c r="A30" s="141">
        <v>4140</v>
      </c>
      <c r="B30" s="142" t="s">
        <v>193</v>
      </c>
      <c r="C30" s="143">
        <f>SUM(C31:C35)</f>
        <v>0</v>
      </c>
      <c r="D30" s="144"/>
      <c r="E30" s="145"/>
    </row>
    <row r="31" spans="1:5" x14ac:dyDescent="0.2">
      <c r="A31" s="146">
        <v>4141</v>
      </c>
      <c r="B31" s="147" t="s">
        <v>194</v>
      </c>
      <c r="C31" s="148">
        <v>0</v>
      </c>
      <c r="D31" s="144"/>
      <c r="E31" s="145"/>
    </row>
    <row r="32" spans="1:5" x14ac:dyDescent="0.2">
      <c r="A32" s="146">
        <v>4143</v>
      </c>
      <c r="B32" s="147" t="s">
        <v>195</v>
      </c>
      <c r="C32" s="148">
        <v>0</v>
      </c>
      <c r="D32" s="144"/>
      <c r="E32" s="145"/>
    </row>
    <row r="33" spans="1:5" x14ac:dyDescent="0.2">
      <c r="A33" s="146">
        <v>4144</v>
      </c>
      <c r="B33" s="147" t="s">
        <v>196</v>
      </c>
      <c r="C33" s="148">
        <v>0</v>
      </c>
      <c r="D33" s="144"/>
      <c r="E33" s="145"/>
    </row>
    <row r="34" spans="1:5" ht="22.5" x14ac:dyDescent="0.2">
      <c r="A34" s="146">
        <v>4145</v>
      </c>
      <c r="B34" s="149" t="s">
        <v>363</v>
      </c>
      <c r="C34" s="148">
        <v>0</v>
      </c>
      <c r="D34" s="144"/>
      <c r="E34" s="145"/>
    </row>
    <row r="35" spans="1:5" x14ac:dyDescent="0.2">
      <c r="A35" s="146">
        <v>4149</v>
      </c>
      <c r="B35" s="147" t="s">
        <v>197</v>
      </c>
      <c r="C35" s="148">
        <v>0</v>
      </c>
      <c r="D35" s="144"/>
      <c r="E35" s="145"/>
    </row>
    <row r="36" spans="1:5" x14ac:dyDescent="0.2">
      <c r="A36" s="141">
        <v>4150</v>
      </c>
      <c r="B36" s="142" t="s">
        <v>364</v>
      </c>
      <c r="C36" s="143">
        <f>SUM(C37:C38)</f>
        <v>0</v>
      </c>
      <c r="D36" s="144"/>
      <c r="E36" s="145"/>
    </row>
    <row r="37" spans="1:5" x14ac:dyDescent="0.2">
      <c r="A37" s="146">
        <v>4151</v>
      </c>
      <c r="B37" s="147" t="s">
        <v>364</v>
      </c>
      <c r="C37" s="148">
        <v>0</v>
      </c>
      <c r="D37" s="144"/>
      <c r="E37" s="145"/>
    </row>
    <row r="38" spans="1:5" ht="22.5" x14ac:dyDescent="0.2">
      <c r="A38" s="146">
        <v>4154</v>
      </c>
      <c r="B38" s="149" t="s">
        <v>365</v>
      </c>
      <c r="C38" s="148">
        <v>0</v>
      </c>
      <c r="D38" s="144"/>
      <c r="E38" s="145"/>
    </row>
    <row r="39" spans="1:5" x14ac:dyDescent="0.2">
      <c r="A39" s="141">
        <v>4160</v>
      </c>
      <c r="B39" s="142" t="s">
        <v>366</v>
      </c>
      <c r="C39" s="143">
        <f>SUM(C40:C47)</f>
        <v>0</v>
      </c>
      <c r="D39" s="144"/>
      <c r="E39" s="145"/>
    </row>
    <row r="40" spans="1:5" x14ac:dyDescent="0.2">
      <c r="A40" s="146">
        <v>4161</v>
      </c>
      <c r="B40" s="147" t="s">
        <v>198</v>
      </c>
      <c r="C40" s="148">
        <v>0</v>
      </c>
      <c r="D40" s="144"/>
      <c r="E40" s="145"/>
    </row>
    <row r="41" spans="1:5" x14ac:dyDescent="0.2">
      <c r="A41" s="146">
        <v>4162</v>
      </c>
      <c r="B41" s="147" t="s">
        <v>199</v>
      </c>
      <c r="C41" s="148">
        <v>0</v>
      </c>
      <c r="D41" s="144"/>
      <c r="E41" s="145"/>
    </row>
    <row r="42" spans="1:5" x14ac:dyDescent="0.2">
      <c r="A42" s="146">
        <v>4163</v>
      </c>
      <c r="B42" s="147" t="s">
        <v>200</v>
      </c>
      <c r="C42" s="148">
        <v>0</v>
      </c>
      <c r="D42" s="144"/>
      <c r="E42" s="145"/>
    </row>
    <row r="43" spans="1:5" x14ac:dyDescent="0.2">
      <c r="A43" s="146">
        <v>4164</v>
      </c>
      <c r="B43" s="147" t="s">
        <v>201</v>
      </c>
      <c r="C43" s="148">
        <v>0</v>
      </c>
      <c r="D43" s="144"/>
      <c r="E43" s="145"/>
    </row>
    <row r="44" spans="1:5" x14ac:dyDescent="0.2">
      <c r="A44" s="146">
        <v>4165</v>
      </c>
      <c r="B44" s="147" t="s">
        <v>202</v>
      </c>
      <c r="C44" s="148">
        <v>0</v>
      </c>
      <c r="D44" s="144"/>
      <c r="E44" s="145"/>
    </row>
    <row r="45" spans="1:5" ht="33.75" x14ac:dyDescent="0.2">
      <c r="A45" s="146">
        <v>4166</v>
      </c>
      <c r="B45" s="149" t="s">
        <v>367</v>
      </c>
      <c r="C45" s="148">
        <v>0</v>
      </c>
      <c r="D45" s="144"/>
      <c r="E45" s="145"/>
    </row>
    <row r="46" spans="1:5" x14ac:dyDescent="0.2">
      <c r="A46" s="146">
        <v>4168</v>
      </c>
      <c r="B46" s="147" t="s">
        <v>203</v>
      </c>
      <c r="C46" s="148">
        <v>0</v>
      </c>
      <c r="D46" s="144"/>
      <c r="E46" s="145"/>
    </row>
    <row r="47" spans="1:5" x14ac:dyDescent="0.2">
      <c r="A47" s="146">
        <v>4169</v>
      </c>
      <c r="B47" s="147" t="s">
        <v>204</v>
      </c>
      <c r="C47" s="148">
        <v>0</v>
      </c>
      <c r="D47" s="144"/>
      <c r="E47" s="145"/>
    </row>
    <row r="48" spans="1:5" x14ac:dyDescent="0.2">
      <c r="A48" s="141">
        <v>4170</v>
      </c>
      <c r="B48" s="142" t="s">
        <v>444</v>
      </c>
      <c r="C48" s="143">
        <f>SUM(C49:C56)</f>
        <v>311737054.22000003</v>
      </c>
      <c r="D48" s="144"/>
      <c r="E48" s="145"/>
    </row>
    <row r="49" spans="1:5" x14ac:dyDescent="0.2">
      <c r="A49" s="146">
        <v>4171</v>
      </c>
      <c r="B49" s="147" t="s">
        <v>368</v>
      </c>
      <c r="C49" s="148">
        <v>0</v>
      </c>
      <c r="D49" s="144"/>
      <c r="E49" s="145"/>
    </row>
    <row r="50" spans="1:5" x14ac:dyDescent="0.2">
      <c r="A50" s="146">
        <v>4172</v>
      </c>
      <c r="B50" s="147" t="s">
        <v>369</v>
      </c>
      <c r="C50" s="148">
        <v>0</v>
      </c>
      <c r="D50" s="144"/>
      <c r="E50" s="145"/>
    </row>
    <row r="51" spans="1:5" ht="22.5" x14ac:dyDescent="0.2">
      <c r="A51" s="146">
        <v>4173</v>
      </c>
      <c r="B51" s="149" t="s">
        <v>370</v>
      </c>
      <c r="C51" s="148">
        <v>311737054.22000003</v>
      </c>
      <c r="D51" s="144"/>
      <c r="E51" s="145"/>
    </row>
    <row r="52" spans="1:5" ht="33.75" x14ac:dyDescent="0.2">
      <c r="A52" s="146">
        <v>4174</v>
      </c>
      <c r="B52" s="149" t="s">
        <v>371</v>
      </c>
      <c r="C52" s="148">
        <v>0</v>
      </c>
      <c r="D52" s="144"/>
      <c r="E52" s="145"/>
    </row>
    <row r="53" spans="1:5" ht="33.75" x14ac:dyDescent="0.2">
      <c r="A53" s="146">
        <v>4175</v>
      </c>
      <c r="B53" s="149" t="s">
        <v>372</v>
      </c>
      <c r="C53" s="148">
        <v>0</v>
      </c>
      <c r="D53" s="144"/>
      <c r="E53" s="145"/>
    </row>
    <row r="54" spans="1:5" ht="33.75" x14ac:dyDescent="0.2">
      <c r="A54" s="146">
        <v>4176</v>
      </c>
      <c r="B54" s="149" t="s">
        <v>373</v>
      </c>
      <c r="C54" s="148">
        <v>0</v>
      </c>
      <c r="D54" s="144"/>
      <c r="E54" s="145"/>
    </row>
    <row r="55" spans="1:5" ht="22.5" x14ac:dyDescent="0.2">
      <c r="A55" s="146">
        <v>4177</v>
      </c>
      <c r="B55" s="149" t="s">
        <v>374</v>
      </c>
      <c r="C55" s="148">
        <v>0</v>
      </c>
      <c r="D55" s="144"/>
      <c r="E55" s="145"/>
    </row>
    <row r="56" spans="1:5" ht="22.5" x14ac:dyDescent="0.2">
      <c r="A56" s="146">
        <v>4178</v>
      </c>
      <c r="B56" s="149" t="s">
        <v>375</v>
      </c>
      <c r="C56" s="148">
        <v>0</v>
      </c>
      <c r="D56" s="144"/>
      <c r="E56" s="145"/>
    </row>
    <row r="57" spans="1:5" ht="45" x14ac:dyDescent="0.2">
      <c r="A57" s="141">
        <v>4200</v>
      </c>
      <c r="B57" s="150" t="s">
        <v>376</v>
      </c>
      <c r="C57" s="143">
        <f>+C58+C64</f>
        <v>8106338.25</v>
      </c>
      <c r="D57" s="144"/>
      <c r="E57" s="145"/>
    </row>
    <row r="58" spans="1:5" ht="22.5" x14ac:dyDescent="0.2">
      <c r="A58" s="141">
        <v>4210</v>
      </c>
      <c r="B58" s="150" t="s">
        <v>377</v>
      </c>
      <c r="C58" s="143">
        <f>SUM(C59:C63)</f>
        <v>0</v>
      </c>
      <c r="D58" s="144"/>
      <c r="E58" s="145"/>
    </row>
    <row r="59" spans="1:5" x14ac:dyDescent="0.2">
      <c r="A59" s="146">
        <v>4211</v>
      </c>
      <c r="B59" s="147" t="s">
        <v>205</v>
      </c>
      <c r="C59" s="148">
        <v>0</v>
      </c>
      <c r="D59" s="144"/>
      <c r="E59" s="145"/>
    </row>
    <row r="60" spans="1:5" x14ac:dyDescent="0.2">
      <c r="A60" s="146">
        <v>4212</v>
      </c>
      <c r="B60" s="147" t="s">
        <v>206</v>
      </c>
      <c r="C60" s="148">
        <v>0</v>
      </c>
      <c r="D60" s="144"/>
      <c r="E60" s="145"/>
    </row>
    <row r="61" spans="1:5" x14ac:dyDescent="0.2">
      <c r="A61" s="146">
        <v>4213</v>
      </c>
      <c r="B61" s="147" t="s">
        <v>207</v>
      </c>
      <c r="C61" s="148">
        <v>0</v>
      </c>
      <c r="D61" s="144"/>
      <c r="E61" s="145"/>
    </row>
    <row r="62" spans="1:5" x14ac:dyDescent="0.2">
      <c r="A62" s="146">
        <v>4214</v>
      </c>
      <c r="B62" s="147" t="s">
        <v>378</v>
      </c>
      <c r="C62" s="148">
        <v>0</v>
      </c>
      <c r="D62" s="144"/>
      <c r="E62" s="145"/>
    </row>
    <row r="63" spans="1:5" x14ac:dyDescent="0.2">
      <c r="A63" s="146">
        <v>4215</v>
      </c>
      <c r="B63" s="147" t="s">
        <v>379</v>
      </c>
      <c r="C63" s="148">
        <v>0</v>
      </c>
      <c r="D63" s="144"/>
      <c r="E63" s="145"/>
    </row>
    <row r="64" spans="1:5" x14ac:dyDescent="0.2">
      <c r="A64" s="141">
        <v>4220</v>
      </c>
      <c r="B64" s="142" t="s">
        <v>208</v>
      </c>
      <c r="C64" s="143">
        <f>SUM(C65:C68)</f>
        <v>8106338.25</v>
      </c>
      <c r="D64" s="144"/>
      <c r="E64" s="145"/>
    </row>
    <row r="65" spans="1:5" x14ac:dyDescent="0.2">
      <c r="A65" s="146">
        <v>4221</v>
      </c>
      <c r="B65" s="147" t="s">
        <v>209</v>
      </c>
      <c r="C65" s="148">
        <v>8106338.25</v>
      </c>
      <c r="D65" s="144"/>
      <c r="E65" s="145"/>
    </row>
    <row r="66" spans="1:5" x14ac:dyDescent="0.2">
      <c r="A66" s="146">
        <v>4223</v>
      </c>
      <c r="B66" s="147" t="s">
        <v>210</v>
      </c>
      <c r="C66" s="148">
        <v>0</v>
      </c>
      <c r="D66" s="144"/>
      <c r="E66" s="145"/>
    </row>
    <row r="67" spans="1:5" x14ac:dyDescent="0.2">
      <c r="A67" s="146">
        <v>4225</v>
      </c>
      <c r="B67" s="147" t="s">
        <v>212</v>
      </c>
      <c r="C67" s="148">
        <v>0</v>
      </c>
      <c r="D67" s="144"/>
      <c r="E67" s="145"/>
    </row>
    <row r="68" spans="1:5" x14ac:dyDescent="0.2">
      <c r="A68" s="146">
        <v>4227</v>
      </c>
      <c r="B68" s="147" t="s">
        <v>380</v>
      </c>
      <c r="C68" s="148">
        <v>0</v>
      </c>
      <c r="D68" s="144"/>
      <c r="E68" s="145"/>
    </row>
    <row r="69" spans="1:5" x14ac:dyDescent="0.2">
      <c r="A69" s="151">
        <v>4300</v>
      </c>
      <c r="B69" s="142" t="s">
        <v>213</v>
      </c>
      <c r="C69" s="143">
        <f>C70+C73+C79+C81+C83</f>
        <v>12206019.540000001</v>
      </c>
      <c r="D69" s="147"/>
      <c r="E69" s="147"/>
    </row>
    <row r="70" spans="1:5" x14ac:dyDescent="0.2">
      <c r="A70" s="151">
        <v>4310</v>
      </c>
      <c r="B70" s="142" t="s">
        <v>214</v>
      </c>
      <c r="C70" s="143">
        <f>SUM(C71:C72)</f>
        <v>0</v>
      </c>
      <c r="D70" s="147"/>
      <c r="E70" s="147"/>
    </row>
    <row r="71" spans="1:5" x14ac:dyDescent="0.2">
      <c r="A71" s="152">
        <v>4311</v>
      </c>
      <c r="B71" s="147" t="s">
        <v>381</v>
      </c>
      <c r="C71" s="148">
        <v>0</v>
      </c>
      <c r="D71" s="147"/>
      <c r="E71" s="147"/>
    </row>
    <row r="72" spans="1:5" x14ac:dyDescent="0.2">
      <c r="A72" s="152">
        <v>4319</v>
      </c>
      <c r="B72" s="147" t="s">
        <v>215</v>
      </c>
      <c r="C72" s="148">
        <v>0</v>
      </c>
      <c r="D72" s="147"/>
      <c r="E72" s="147"/>
    </row>
    <row r="73" spans="1:5" x14ac:dyDescent="0.2">
      <c r="A73" s="151">
        <v>4320</v>
      </c>
      <c r="B73" s="142" t="s">
        <v>216</v>
      </c>
      <c r="C73" s="143">
        <f>SUM(C74:C78)</f>
        <v>0</v>
      </c>
      <c r="D73" s="147"/>
      <c r="E73" s="147"/>
    </row>
    <row r="74" spans="1:5" x14ac:dyDescent="0.2">
      <c r="A74" s="152">
        <v>4321</v>
      </c>
      <c r="B74" s="147" t="s">
        <v>217</v>
      </c>
      <c r="C74" s="148">
        <v>0</v>
      </c>
      <c r="D74" s="147"/>
      <c r="E74" s="147"/>
    </row>
    <row r="75" spans="1:5" x14ac:dyDescent="0.2">
      <c r="A75" s="152">
        <v>4322</v>
      </c>
      <c r="B75" s="147" t="s">
        <v>218</v>
      </c>
      <c r="C75" s="148">
        <v>0</v>
      </c>
      <c r="D75" s="147"/>
      <c r="E75" s="147"/>
    </row>
    <row r="76" spans="1:5" x14ac:dyDescent="0.2">
      <c r="A76" s="152">
        <v>4323</v>
      </c>
      <c r="B76" s="147" t="s">
        <v>219</v>
      </c>
      <c r="C76" s="148">
        <v>0</v>
      </c>
      <c r="D76" s="147"/>
      <c r="E76" s="147"/>
    </row>
    <row r="77" spans="1:5" x14ac:dyDescent="0.2">
      <c r="A77" s="152">
        <v>4324</v>
      </c>
      <c r="B77" s="147" t="s">
        <v>220</v>
      </c>
      <c r="C77" s="148">
        <v>0</v>
      </c>
      <c r="D77" s="147"/>
      <c r="E77" s="147"/>
    </row>
    <row r="78" spans="1:5" x14ac:dyDescent="0.2">
      <c r="A78" s="152">
        <v>4325</v>
      </c>
      <c r="B78" s="147" t="s">
        <v>221</v>
      </c>
      <c r="C78" s="148">
        <v>0</v>
      </c>
      <c r="D78" s="147"/>
      <c r="E78" s="147"/>
    </row>
    <row r="79" spans="1:5" x14ac:dyDescent="0.2">
      <c r="A79" s="151">
        <v>4330</v>
      </c>
      <c r="B79" s="142" t="s">
        <v>222</v>
      </c>
      <c r="C79" s="143">
        <f>SUM(C80)</f>
        <v>0</v>
      </c>
      <c r="D79" s="147"/>
      <c r="E79" s="147"/>
    </row>
    <row r="80" spans="1:5" x14ac:dyDescent="0.2">
      <c r="A80" s="152">
        <v>4331</v>
      </c>
      <c r="B80" s="147" t="s">
        <v>222</v>
      </c>
      <c r="C80" s="148">
        <v>0</v>
      </c>
      <c r="D80" s="147"/>
      <c r="E80" s="147"/>
    </row>
    <row r="81" spans="1:5" x14ac:dyDescent="0.2">
      <c r="A81" s="151">
        <v>4340</v>
      </c>
      <c r="B81" s="142" t="s">
        <v>223</v>
      </c>
      <c r="C81" s="143">
        <f>SUM(C82)</f>
        <v>0</v>
      </c>
      <c r="D81" s="147"/>
      <c r="E81" s="147"/>
    </row>
    <row r="82" spans="1:5" x14ac:dyDescent="0.2">
      <c r="A82" s="152">
        <v>4341</v>
      </c>
      <c r="B82" s="147" t="s">
        <v>223</v>
      </c>
      <c r="C82" s="148">
        <v>0</v>
      </c>
      <c r="D82" s="147"/>
      <c r="E82" s="147"/>
    </row>
    <row r="83" spans="1:5" x14ac:dyDescent="0.2">
      <c r="A83" s="151">
        <v>4390</v>
      </c>
      <c r="B83" s="142" t="s">
        <v>224</v>
      </c>
      <c r="C83" s="143">
        <f>SUM(C84:C90)</f>
        <v>12206019.540000001</v>
      </c>
      <c r="D83" s="147"/>
      <c r="E83" s="147"/>
    </row>
    <row r="84" spans="1:5" x14ac:dyDescent="0.2">
      <c r="A84" s="152">
        <v>4392</v>
      </c>
      <c r="B84" s="147" t="s">
        <v>225</v>
      </c>
      <c r="C84" s="148">
        <v>4654.49</v>
      </c>
      <c r="D84" s="147"/>
      <c r="E84" s="147"/>
    </row>
    <row r="85" spans="1:5" x14ac:dyDescent="0.2">
      <c r="A85" s="152">
        <v>4393</v>
      </c>
      <c r="B85" s="147" t="s">
        <v>382</v>
      </c>
      <c r="C85" s="148">
        <v>0</v>
      </c>
      <c r="D85" s="147"/>
      <c r="E85" s="147"/>
    </row>
    <row r="86" spans="1:5" x14ac:dyDescent="0.2">
      <c r="A86" s="152">
        <v>4394</v>
      </c>
      <c r="B86" s="147" t="s">
        <v>226</v>
      </c>
      <c r="C86" s="148">
        <v>0</v>
      </c>
      <c r="D86" s="147"/>
      <c r="E86" s="147"/>
    </row>
    <row r="87" spans="1:5" x14ac:dyDescent="0.2">
      <c r="A87" s="152">
        <v>4395</v>
      </c>
      <c r="B87" s="147" t="s">
        <v>227</v>
      </c>
      <c r="C87" s="148">
        <v>0</v>
      </c>
      <c r="D87" s="147"/>
      <c r="E87" s="147"/>
    </row>
    <row r="88" spans="1:5" x14ac:dyDescent="0.2">
      <c r="A88" s="152">
        <v>4396</v>
      </c>
      <c r="B88" s="147" t="s">
        <v>228</v>
      </c>
      <c r="C88" s="148">
        <v>0</v>
      </c>
      <c r="D88" s="147"/>
      <c r="E88" s="147"/>
    </row>
    <row r="89" spans="1:5" x14ac:dyDescent="0.2">
      <c r="A89" s="152">
        <v>4397</v>
      </c>
      <c r="B89" s="147" t="s">
        <v>383</v>
      </c>
      <c r="C89" s="148">
        <v>0</v>
      </c>
      <c r="D89" s="147"/>
      <c r="E89" s="147"/>
    </row>
    <row r="90" spans="1:5" x14ac:dyDescent="0.2">
      <c r="A90" s="152">
        <v>4399</v>
      </c>
      <c r="B90" s="147" t="s">
        <v>224</v>
      </c>
      <c r="C90" s="148">
        <v>12201365.050000001</v>
      </c>
      <c r="D90" s="147"/>
      <c r="E90" s="147"/>
    </row>
    <row r="92" spans="1:5" x14ac:dyDescent="0.2">
      <c r="A92" s="31" t="s">
        <v>497</v>
      </c>
      <c r="B92" s="31"/>
      <c r="C92" s="31"/>
      <c r="D92" s="31"/>
      <c r="E92" s="31"/>
    </row>
    <row r="93" spans="1:5" x14ac:dyDescent="0.2">
      <c r="A93" s="32" t="s">
        <v>44</v>
      </c>
      <c r="B93" s="32" t="s">
        <v>41</v>
      </c>
      <c r="C93" s="32" t="s">
        <v>42</v>
      </c>
      <c r="D93" s="32" t="s">
        <v>229</v>
      </c>
      <c r="E93" s="32" t="s">
        <v>536</v>
      </c>
    </row>
    <row r="94" spans="1:5" x14ac:dyDescent="0.2">
      <c r="A94" s="151">
        <v>5000</v>
      </c>
      <c r="B94" s="142" t="s">
        <v>230</v>
      </c>
      <c r="C94" s="143">
        <f>C95+C123+C156+C166+C181+C210</f>
        <v>264228766.59999999</v>
      </c>
      <c r="D94" s="153">
        <v>1</v>
      </c>
      <c r="E94" s="147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51">
        <v>5100</v>
      </c>
      <c r="B95" s="142" t="s">
        <v>231</v>
      </c>
      <c r="C95" s="143">
        <f>C96+C103+C113</f>
        <v>219366690.27999997</v>
      </c>
      <c r="D95" s="153">
        <f>C95/$C$94</f>
        <v>0.83021501823109967</v>
      </c>
      <c r="E95" s="147"/>
    </row>
    <row r="96" spans="1:5" x14ac:dyDescent="0.2">
      <c r="A96" s="151">
        <v>5110</v>
      </c>
      <c r="B96" s="142" t="s">
        <v>232</v>
      </c>
      <c r="C96" s="143">
        <f>SUM(C97:C102)</f>
        <v>113289929.49999999</v>
      </c>
      <c r="D96" s="153">
        <f>C96/$C$94</f>
        <v>0.42875698568999032</v>
      </c>
      <c r="E96" s="147"/>
    </row>
    <row r="97" spans="1:5" x14ac:dyDescent="0.2">
      <c r="A97" s="152">
        <v>5111</v>
      </c>
      <c r="B97" s="147" t="s">
        <v>233</v>
      </c>
      <c r="C97" s="148">
        <v>61985554.689999998</v>
      </c>
      <c r="D97" s="154">
        <f>C97/$C$94</f>
        <v>0.23459048569013757</v>
      </c>
      <c r="E97" s="147"/>
    </row>
    <row r="98" spans="1:5" x14ac:dyDescent="0.2">
      <c r="A98" s="152">
        <v>5112</v>
      </c>
      <c r="B98" s="147" t="s">
        <v>234</v>
      </c>
      <c r="C98" s="148">
        <v>393712.55</v>
      </c>
      <c r="D98" s="154">
        <f>C98/$C$94</f>
        <v>1.490044233510796E-3</v>
      </c>
      <c r="E98" s="147"/>
    </row>
    <row r="99" spans="1:5" x14ac:dyDescent="0.2">
      <c r="A99" s="152">
        <v>5113</v>
      </c>
      <c r="B99" s="147" t="s">
        <v>235</v>
      </c>
      <c r="C99" s="148">
        <v>13153014.93</v>
      </c>
      <c r="D99" s="154">
        <f>C99/$C$94</f>
        <v>4.977889084238718E-2</v>
      </c>
      <c r="E99" s="147"/>
    </row>
    <row r="100" spans="1:5" x14ac:dyDescent="0.2">
      <c r="A100" s="152">
        <v>5114</v>
      </c>
      <c r="B100" s="147" t="s">
        <v>236</v>
      </c>
      <c r="C100" s="148">
        <v>17824798.170000002</v>
      </c>
      <c r="D100" s="154">
        <f>C100/$C$94</f>
        <v>6.7459718331819227E-2</v>
      </c>
      <c r="E100" s="147"/>
    </row>
    <row r="101" spans="1:5" x14ac:dyDescent="0.2">
      <c r="A101" s="152">
        <v>5115</v>
      </c>
      <c r="B101" s="147" t="s">
        <v>237</v>
      </c>
      <c r="C101" s="148">
        <v>19932849.16</v>
      </c>
      <c r="D101" s="154">
        <f>C101/$C$94</f>
        <v>7.5437846592135593E-2</v>
      </c>
      <c r="E101" s="147"/>
    </row>
    <row r="102" spans="1:5" x14ac:dyDescent="0.2">
      <c r="A102" s="152">
        <v>5116</v>
      </c>
      <c r="B102" s="147" t="s">
        <v>238</v>
      </c>
      <c r="C102" s="148">
        <v>0</v>
      </c>
      <c r="D102" s="154">
        <f>C102/$C$94</f>
        <v>0</v>
      </c>
      <c r="E102" s="147"/>
    </row>
    <row r="103" spans="1:5" x14ac:dyDescent="0.2">
      <c r="A103" s="151">
        <v>5120</v>
      </c>
      <c r="B103" s="142" t="s">
        <v>239</v>
      </c>
      <c r="C103" s="143">
        <f>SUM(C104:C112)</f>
        <v>23070734.239999998</v>
      </c>
      <c r="D103" s="153">
        <f>C103/$C$94</f>
        <v>8.7313484208649372E-2</v>
      </c>
      <c r="E103" s="147"/>
    </row>
    <row r="104" spans="1:5" x14ac:dyDescent="0.2">
      <c r="A104" s="152">
        <v>5121</v>
      </c>
      <c r="B104" s="147" t="s">
        <v>240</v>
      </c>
      <c r="C104" s="148">
        <v>2243834.2200000002</v>
      </c>
      <c r="D104" s="154">
        <f>C104/$C$94</f>
        <v>8.4920133748979942E-3</v>
      </c>
      <c r="E104" s="147"/>
    </row>
    <row r="105" spans="1:5" x14ac:dyDescent="0.2">
      <c r="A105" s="152">
        <v>5122</v>
      </c>
      <c r="B105" s="147" t="s">
        <v>241</v>
      </c>
      <c r="C105" s="148">
        <v>201548.4</v>
      </c>
      <c r="D105" s="154">
        <f>C105/$C$94</f>
        <v>7.6277992965509303E-4</v>
      </c>
      <c r="E105" s="147"/>
    </row>
    <row r="106" spans="1:5" x14ac:dyDescent="0.2">
      <c r="A106" s="152">
        <v>5123</v>
      </c>
      <c r="B106" s="147" t="s">
        <v>242</v>
      </c>
      <c r="C106" s="148">
        <v>52735.19</v>
      </c>
      <c r="D106" s="154">
        <f>C106/$C$94</f>
        <v>1.9958156213866233E-4</v>
      </c>
      <c r="E106" s="147"/>
    </row>
    <row r="107" spans="1:5" x14ac:dyDescent="0.2">
      <c r="A107" s="152">
        <v>5124</v>
      </c>
      <c r="B107" s="147" t="s">
        <v>243</v>
      </c>
      <c r="C107" s="148">
        <v>7097176.6600000001</v>
      </c>
      <c r="D107" s="154">
        <f>C107/$C$94</f>
        <v>2.6859969682044453E-2</v>
      </c>
      <c r="E107" s="147"/>
    </row>
    <row r="108" spans="1:5" x14ac:dyDescent="0.2">
      <c r="A108" s="152">
        <v>5125</v>
      </c>
      <c r="B108" s="147" t="s">
        <v>244</v>
      </c>
      <c r="C108" s="148">
        <v>688959.12</v>
      </c>
      <c r="D108" s="154">
        <f>C108/$C$94</f>
        <v>2.6074341899456153E-3</v>
      </c>
      <c r="E108" s="147"/>
    </row>
    <row r="109" spans="1:5" x14ac:dyDescent="0.2">
      <c r="A109" s="152">
        <v>5126</v>
      </c>
      <c r="B109" s="147" t="s">
        <v>245</v>
      </c>
      <c r="C109" s="148">
        <v>7711783.3700000001</v>
      </c>
      <c r="D109" s="154">
        <f>C109/$C$94</f>
        <v>2.9186009794589868E-2</v>
      </c>
      <c r="E109" s="147"/>
    </row>
    <row r="110" spans="1:5" x14ac:dyDescent="0.2">
      <c r="A110" s="152">
        <v>5127</v>
      </c>
      <c r="B110" s="147" t="s">
        <v>246</v>
      </c>
      <c r="C110" s="148">
        <v>2784215.58</v>
      </c>
      <c r="D110" s="154">
        <f>C110/$C$94</f>
        <v>1.0537140281227805E-2</v>
      </c>
      <c r="E110" s="147"/>
    </row>
    <row r="111" spans="1:5" x14ac:dyDescent="0.2">
      <c r="A111" s="152">
        <v>5128</v>
      </c>
      <c r="B111" s="147" t="s">
        <v>247</v>
      </c>
      <c r="C111" s="148">
        <v>0</v>
      </c>
      <c r="D111" s="154">
        <f>C111/$C$94</f>
        <v>0</v>
      </c>
      <c r="E111" s="147"/>
    </row>
    <row r="112" spans="1:5" x14ac:dyDescent="0.2">
      <c r="A112" s="152">
        <v>5129</v>
      </c>
      <c r="B112" s="147" t="s">
        <v>248</v>
      </c>
      <c r="C112" s="148">
        <v>2290481.7000000002</v>
      </c>
      <c r="D112" s="154">
        <f>C112/$C$94</f>
        <v>8.6685553941498825E-3</v>
      </c>
      <c r="E112" s="147"/>
    </row>
    <row r="113" spans="1:5" x14ac:dyDescent="0.2">
      <c r="A113" s="151">
        <v>5130</v>
      </c>
      <c r="B113" s="142" t="s">
        <v>249</v>
      </c>
      <c r="C113" s="143">
        <f>SUM(C114:C122)</f>
        <v>83006026.540000007</v>
      </c>
      <c r="D113" s="153">
        <f>C113/$C$94</f>
        <v>0.31414454833246008</v>
      </c>
      <c r="E113" s="147"/>
    </row>
    <row r="114" spans="1:5" x14ac:dyDescent="0.2">
      <c r="A114" s="152">
        <v>5131</v>
      </c>
      <c r="B114" s="147" t="s">
        <v>250</v>
      </c>
      <c r="C114" s="148">
        <v>32746060.890000001</v>
      </c>
      <c r="D114" s="154">
        <f>C114/$C$94</f>
        <v>0.123930718488242</v>
      </c>
      <c r="E114" s="147"/>
    </row>
    <row r="115" spans="1:5" x14ac:dyDescent="0.2">
      <c r="A115" s="152">
        <v>5132</v>
      </c>
      <c r="B115" s="147" t="s">
        <v>251</v>
      </c>
      <c r="C115" s="148">
        <v>1172401.82</v>
      </c>
      <c r="D115" s="154">
        <f>C115/$C$94</f>
        <v>4.4370710845985538E-3</v>
      </c>
      <c r="E115" s="147"/>
    </row>
    <row r="116" spans="1:5" x14ac:dyDescent="0.2">
      <c r="A116" s="152">
        <v>5133</v>
      </c>
      <c r="B116" s="147" t="s">
        <v>252</v>
      </c>
      <c r="C116" s="148">
        <v>11512499.810000001</v>
      </c>
      <c r="D116" s="154">
        <f>C116/$C$94</f>
        <v>4.3570198499348407E-2</v>
      </c>
      <c r="E116" s="147"/>
    </row>
    <row r="117" spans="1:5" x14ac:dyDescent="0.2">
      <c r="A117" s="152">
        <v>5134</v>
      </c>
      <c r="B117" s="147" t="s">
        <v>253</v>
      </c>
      <c r="C117" s="148">
        <v>3559099.35</v>
      </c>
      <c r="D117" s="154">
        <f>C117/$C$94</f>
        <v>1.346976483975307E-2</v>
      </c>
      <c r="E117" s="147"/>
    </row>
    <row r="118" spans="1:5" x14ac:dyDescent="0.2">
      <c r="A118" s="152">
        <v>5135</v>
      </c>
      <c r="B118" s="147" t="s">
        <v>254</v>
      </c>
      <c r="C118" s="148">
        <v>11629217.880000001</v>
      </c>
      <c r="D118" s="154">
        <f>C118/$C$94</f>
        <v>4.4011929623108646E-2</v>
      </c>
      <c r="E118" s="147"/>
    </row>
    <row r="119" spans="1:5" x14ac:dyDescent="0.2">
      <c r="A119" s="152">
        <v>5136</v>
      </c>
      <c r="B119" s="147" t="s">
        <v>255</v>
      </c>
      <c r="C119" s="148">
        <v>3537041.34</v>
      </c>
      <c r="D119" s="154">
        <f>C119/$C$94</f>
        <v>1.3386284110974615E-2</v>
      </c>
      <c r="E119" s="147"/>
    </row>
    <row r="120" spans="1:5" x14ac:dyDescent="0.2">
      <c r="A120" s="152">
        <v>5137</v>
      </c>
      <c r="B120" s="147" t="s">
        <v>256</v>
      </c>
      <c r="C120" s="148">
        <v>46324.31</v>
      </c>
      <c r="D120" s="154">
        <f>C120/$C$94</f>
        <v>1.7531895030236273E-4</v>
      </c>
      <c r="E120" s="147"/>
    </row>
    <row r="121" spans="1:5" x14ac:dyDescent="0.2">
      <c r="A121" s="152">
        <v>5138</v>
      </c>
      <c r="B121" s="147" t="s">
        <v>257</v>
      </c>
      <c r="C121" s="148">
        <v>29996.61</v>
      </c>
      <c r="D121" s="154">
        <f>C121/$C$94</f>
        <v>1.1352514862778004E-4</v>
      </c>
      <c r="E121" s="147"/>
    </row>
    <row r="122" spans="1:5" x14ac:dyDescent="0.2">
      <c r="A122" s="152">
        <v>5139</v>
      </c>
      <c r="B122" s="147" t="s">
        <v>258</v>
      </c>
      <c r="C122" s="148">
        <v>18773384.530000001</v>
      </c>
      <c r="D122" s="154">
        <f>C122/$C$94</f>
        <v>7.1049737587504602E-2</v>
      </c>
      <c r="E122" s="147"/>
    </row>
    <row r="123" spans="1:5" x14ac:dyDescent="0.2">
      <c r="A123" s="151">
        <v>5200</v>
      </c>
      <c r="B123" s="142" t="s">
        <v>259</v>
      </c>
      <c r="C123" s="143">
        <f>C124+C127+C130+C133+C138+C142+C145+C147+C153</f>
        <v>0</v>
      </c>
      <c r="D123" s="153">
        <f>C123/$C$94</f>
        <v>0</v>
      </c>
      <c r="E123" s="147"/>
    </row>
    <row r="124" spans="1:5" x14ac:dyDescent="0.2">
      <c r="A124" s="151">
        <v>5210</v>
      </c>
      <c r="B124" s="142" t="s">
        <v>260</v>
      </c>
      <c r="C124" s="143">
        <f>SUM(C125:C126)</f>
        <v>0</v>
      </c>
      <c r="D124" s="153">
        <f>C124/$C$94</f>
        <v>0</v>
      </c>
      <c r="E124" s="147"/>
    </row>
    <row r="125" spans="1:5" x14ac:dyDescent="0.2">
      <c r="A125" s="152">
        <v>5211</v>
      </c>
      <c r="B125" s="147" t="s">
        <v>261</v>
      </c>
      <c r="C125" s="148">
        <v>0</v>
      </c>
      <c r="D125" s="154">
        <f>C125/$C$94</f>
        <v>0</v>
      </c>
      <c r="E125" s="147"/>
    </row>
    <row r="126" spans="1:5" x14ac:dyDescent="0.2">
      <c r="A126" s="152">
        <v>5212</v>
      </c>
      <c r="B126" s="147" t="s">
        <v>262</v>
      </c>
      <c r="C126" s="148">
        <v>0</v>
      </c>
      <c r="D126" s="154">
        <f>C126/$C$94</f>
        <v>0</v>
      </c>
      <c r="E126" s="147"/>
    </row>
    <row r="127" spans="1:5" x14ac:dyDescent="0.2">
      <c r="A127" s="151">
        <v>5220</v>
      </c>
      <c r="B127" s="142" t="s">
        <v>263</v>
      </c>
      <c r="C127" s="143">
        <f>SUM(C128:C129)</f>
        <v>0</v>
      </c>
      <c r="D127" s="153">
        <f>C127/$C$94</f>
        <v>0</v>
      </c>
      <c r="E127" s="147"/>
    </row>
    <row r="128" spans="1:5" x14ac:dyDescent="0.2">
      <c r="A128" s="152">
        <v>5221</v>
      </c>
      <c r="B128" s="147" t="s">
        <v>264</v>
      </c>
      <c r="C128" s="148">
        <v>0</v>
      </c>
      <c r="D128" s="154">
        <f>C128/$C$94</f>
        <v>0</v>
      </c>
      <c r="E128" s="147"/>
    </row>
    <row r="129" spans="1:5" x14ac:dyDescent="0.2">
      <c r="A129" s="152">
        <v>5222</v>
      </c>
      <c r="B129" s="147" t="s">
        <v>265</v>
      </c>
      <c r="C129" s="148">
        <v>0</v>
      </c>
      <c r="D129" s="154">
        <f>C129/$C$94</f>
        <v>0</v>
      </c>
      <c r="E129" s="147"/>
    </row>
    <row r="130" spans="1:5" x14ac:dyDescent="0.2">
      <c r="A130" s="151">
        <v>5230</v>
      </c>
      <c r="B130" s="142" t="s">
        <v>210</v>
      </c>
      <c r="C130" s="143">
        <f>SUM(C131:C132)</f>
        <v>0</v>
      </c>
      <c r="D130" s="153">
        <f>C130/$C$94</f>
        <v>0</v>
      </c>
      <c r="E130" s="147"/>
    </row>
    <row r="131" spans="1:5" x14ac:dyDescent="0.2">
      <c r="A131" s="152">
        <v>5231</v>
      </c>
      <c r="B131" s="147" t="s">
        <v>266</v>
      </c>
      <c r="C131" s="148">
        <v>0</v>
      </c>
      <c r="D131" s="154">
        <f>C131/$C$94</f>
        <v>0</v>
      </c>
      <c r="E131" s="147"/>
    </row>
    <row r="132" spans="1:5" x14ac:dyDescent="0.2">
      <c r="A132" s="152">
        <v>5232</v>
      </c>
      <c r="B132" s="147" t="s">
        <v>267</v>
      </c>
      <c r="C132" s="148">
        <v>0</v>
      </c>
      <c r="D132" s="154">
        <f>C132/$C$94</f>
        <v>0</v>
      </c>
      <c r="E132" s="147"/>
    </row>
    <row r="133" spans="1:5" x14ac:dyDescent="0.2">
      <c r="A133" s="151">
        <v>5240</v>
      </c>
      <c r="B133" s="142" t="s">
        <v>211</v>
      </c>
      <c r="C133" s="143">
        <f>SUM(C134:C137)</f>
        <v>0</v>
      </c>
      <c r="D133" s="153">
        <f>C133/$C$94</f>
        <v>0</v>
      </c>
      <c r="E133" s="147"/>
    </row>
    <row r="134" spans="1:5" x14ac:dyDescent="0.2">
      <c r="A134" s="152">
        <v>5241</v>
      </c>
      <c r="B134" s="147" t="s">
        <v>268</v>
      </c>
      <c r="C134" s="148">
        <v>0</v>
      </c>
      <c r="D134" s="154">
        <f>C134/$C$94</f>
        <v>0</v>
      </c>
      <c r="E134" s="147"/>
    </row>
    <row r="135" spans="1:5" x14ac:dyDescent="0.2">
      <c r="A135" s="152">
        <v>5242</v>
      </c>
      <c r="B135" s="147" t="s">
        <v>269</v>
      </c>
      <c r="C135" s="148">
        <v>0</v>
      </c>
      <c r="D135" s="154">
        <f>C135/$C$94</f>
        <v>0</v>
      </c>
      <c r="E135" s="147"/>
    </row>
    <row r="136" spans="1:5" x14ac:dyDescent="0.2">
      <c r="A136" s="152">
        <v>5243</v>
      </c>
      <c r="B136" s="147" t="s">
        <v>270</v>
      </c>
      <c r="C136" s="148">
        <v>0</v>
      </c>
      <c r="D136" s="154">
        <f>C136/$C$94</f>
        <v>0</v>
      </c>
      <c r="E136" s="147"/>
    </row>
    <row r="137" spans="1:5" x14ac:dyDescent="0.2">
      <c r="A137" s="152">
        <v>5244</v>
      </c>
      <c r="B137" s="147" t="s">
        <v>271</v>
      </c>
      <c r="C137" s="148">
        <v>0</v>
      </c>
      <c r="D137" s="154">
        <f>C137/$C$94</f>
        <v>0</v>
      </c>
      <c r="E137" s="147"/>
    </row>
    <row r="138" spans="1:5" x14ac:dyDescent="0.2">
      <c r="A138" s="151">
        <v>5250</v>
      </c>
      <c r="B138" s="142" t="s">
        <v>212</v>
      </c>
      <c r="C138" s="143">
        <f>SUM(C139:C141)</f>
        <v>0</v>
      </c>
      <c r="D138" s="153">
        <f>C138/$C$94</f>
        <v>0</v>
      </c>
      <c r="E138" s="147"/>
    </row>
    <row r="139" spans="1:5" x14ac:dyDescent="0.2">
      <c r="A139" s="152">
        <v>5251</v>
      </c>
      <c r="B139" s="147" t="s">
        <v>272</v>
      </c>
      <c r="C139" s="148">
        <v>0</v>
      </c>
      <c r="D139" s="154">
        <f>C139/$C$94</f>
        <v>0</v>
      </c>
      <c r="E139" s="147"/>
    </row>
    <row r="140" spans="1:5" x14ac:dyDescent="0.2">
      <c r="A140" s="152">
        <v>5252</v>
      </c>
      <c r="B140" s="147" t="s">
        <v>273</v>
      </c>
      <c r="C140" s="148">
        <v>0</v>
      </c>
      <c r="D140" s="154">
        <f>C140/$C$94</f>
        <v>0</v>
      </c>
      <c r="E140" s="147"/>
    </row>
    <row r="141" spans="1:5" x14ac:dyDescent="0.2">
      <c r="A141" s="152">
        <v>5259</v>
      </c>
      <c r="B141" s="147" t="s">
        <v>274</v>
      </c>
      <c r="C141" s="148">
        <v>0</v>
      </c>
      <c r="D141" s="154">
        <f>C141/$C$94</f>
        <v>0</v>
      </c>
      <c r="E141" s="147"/>
    </row>
    <row r="142" spans="1:5" x14ac:dyDescent="0.2">
      <c r="A142" s="151">
        <v>5260</v>
      </c>
      <c r="B142" s="142" t="s">
        <v>275</v>
      </c>
      <c r="C142" s="143">
        <f>SUM(C143:C144)</f>
        <v>0</v>
      </c>
      <c r="D142" s="153">
        <f>C142/$C$94</f>
        <v>0</v>
      </c>
      <c r="E142" s="147"/>
    </row>
    <row r="143" spans="1:5" x14ac:dyDescent="0.2">
      <c r="A143" s="152">
        <v>5261</v>
      </c>
      <c r="B143" s="147" t="s">
        <v>276</v>
      </c>
      <c r="C143" s="148">
        <v>0</v>
      </c>
      <c r="D143" s="154">
        <f>C143/$C$94</f>
        <v>0</v>
      </c>
      <c r="E143" s="147"/>
    </row>
    <row r="144" spans="1:5" x14ac:dyDescent="0.2">
      <c r="A144" s="152">
        <v>5262</v>
      </c>
      <c r="B144" s="147" t="s">
        <v>277</v>
      </c>
      <c r="C144" s="148">
        <v>0</v>
      </c>
      <c r="D144" s="154">
        <f>C144/$C$94</f>
        <v>0</v>
      </c>
      <c r="E144" s="147"/>
    </row>
    <row r="145" spans="1:5" x14ac:dyDescent="0.2">
      <c r="A145" s="151">
        <v>5270</v>
      </c>
      <c r="B145" s="142" t="s">
        <v>278</v>
      </c>
      <c r="C145" s="143">
        <f>SUM(C146)</f>
        <v>0</v>
      </c>
      <c r="D145" s="153">
        <f>C145/$C$94</f>
        <v>0</v>
      </c>
      <c r="E145" s="147"/>
    </row>
    <row r="146" spans="1:5" x14ac:dyDescent="0.2">
      <c r="A146" s="152">
        <v>5271</v>
      </c>
      <c r="B146" s="147" t="s">
        <v>279</v>
      </c>
      <c r="C146" s="148">
        <v>0</v>
      </c>
      <c r="D146" s="154">
        <f>C146/$C$94</f>
        <v>0</v>
      </c>
      <c r="E146" s="147"/>
    </row>
    <row r="147" spans="1:5" x14ac:dyDescent="0.2">
      <c r="A147" s="151">
        <v>5280</v>
      </c>
      <c r="B147" s="142" t="s">
        <v>280</v>
      </c>
      <c r="C147" s="143">
        <f>SUM(C148:C152)</f>
        <v>0</v>
      </c>
      <c r="D147" s="153">
        <f>C147/$C$94</f>
        <v>0</v>
      </c>
      <c r="E147" s="147"/>
    </row>
    <row r="148" spans="1:5" x14ac:dyDescent="0.2">
      <c r="A148" s="152">
        <v>5281</v>
      </c>
      <c r="B148" s="147" t="s">
        <v>281</v>
      </c>
      <c r="C148" s="148">
        <v>0</v>
      </c>
      <c r="D148" s="154">
        <f>C148/$C$94</f>
        <v>0</v>
      </c>
      <c r="E148" s="147"/>
    </row>
    <row r="149" spans="1:5" x14ac:dyDescent="0.2">
      <c r="A149" s="152">
        <v>5282</v>
      </c>
      <c r="B149" s="147" t="s">
        <v>282</v>
      </c>
      <c r="C149" s="148">
        <v>0</v>
      </c>
      <c r="D149" s="154">
        <f>C149/$C$94</f>
        <v>0</v>
      </c>
      <c r="E149" s="147"/>
    </row>
    <row r="150" spans="1:5" x14ac:dyDescent="0.2">
      <c r="A150" s="152">
        <v>5283</v>
      </c>
      <c r="B150" s="147" t="s">
        <v>283</v>
      </c>
      <c r="C150" s="148">
        <v>0</v>
      </c>
      <c r="D150" s="154">
        <f>C150/$C$94</f>
        <v>0</v>
      </c>
      <c r="E150" s="147"/>
    </row>
    <row r="151" spans="1:5" x14ac:dyDescent="0.2">
      <c r="A151" s="152">
        <v>5284</v>
      </c>
      <c r="B151" s="147" t="s">
        <v>284</v>
      </c>
      <c r="C151" s="148">
        <v>0</v>
      </c>
      <c r="D151" s="154">
        <f>C151/$C$94</f>
        <v>0</v>
      </c>
      <c r="E151" s="147"/>
    </row>
    <row r="152" spans="1:5" x14ac:dyDescent="0.2">
      <c r="A152" s="152">
        <v>5285</v>
      </c>
      <c r="B152" s="147" t="s">
        <v>285</v>
      </c>
      <c r="C152" s="148">
        <v>0</v>
      </c>
      <c r="D152" s="154">
        <f>C152/$C$94</f>
        <v>0</v>
      </c>
      <c r="E152" s="147"/>
    </row>
    <row r="153" spans="1:5" x14ac:dyDescent="0.2">
      <c r="A153" s="151">
        <v>5290</v>
      </c>
      <c r="B153" s="142" t="s">
        <v>286</v>
      </c>
      <c r="C153" s="143">
        <f>SUM(C154:C155)</f>
        <v>0</v>
      </c>
      <c r="D153" s="153">
        <f>C153/$C$94</f>
        <v>0</v>
      </c>
      <c r="E153" s="147"/>
    </row>
    <row r="154" spans="1:5" x14ac:dyDescent="0.2">
      <c r="A154" s="152">
        <v>5291</v>
      </c>
      <c r="B154" s="147" t="s">
        <v>287</v>
      </c>
      <c r="C154" s="148">
        <v>0</v>
      </c>
      <c r="D154" s="154">
        <f>C154/$C$94</f>
        <v>0</v>
      </c>
      <c r="E154" s="147"/>
    </row>
    <row r="155" spans="1:5" x14ac:dyDescent="0.2">
      <c r="A155" s="152">
        <v>5292</v>
      </c>
      <c r="B155" s="147" t="s">
        <v>288</v>
      </c>
      <c r="C155" s="148">
        <v>0</v>
      </c>
      <c r="D155" s="154">
        <f>C155/$C$94</f>
        <v>0</v>
      </c>
      <c r="E155" s="147"/>
    </row>
    <row r="156" spans="1:5" x14ac:dyDescent="0.2">
      <c r="A156" s="151">
        <v>5300</v>
      </c>
      <c r="B156" s="142" t="s">
        <v>289</v>
      </c>
      <c r="C156" s="143">
        <f>C157+C160+C163</f>
        <v>0</v>
      </c>
      <c r="D156" s="153">
        <f>C156/$C$94</f>
        <v>0</v>
      </c>
      <c r="E156" s="147"/>
    </row>
    <row r="157" spans="1:5" x14ac:dyDescent="0.2">
      <c r="A157" s="151">
        <v>5310</v>
      </c>
      <c r="B157" s="142" t="s">
        <v>205</v>
      </c>
      <c r="C157" s="143">
        <f>C158+C159</f>
        <v>0</v>
      </c>
      <c r="D157" s="153">
        <f>C157/$C$94</f>
        <v>0</v>
      </c>
      <c r="E157" s="147"/>
    </row>
    <row r="158" spans="1:5" x14ac:dyDescent="0.2">
      <c r="A158" s="152">
        <v>5311</v>
      </c>
      <c r="B158" s="147" t="s">
        <v>290</v>
      </c>
      <c r="C158" s="148">
        <v>0</v>
      </c>
      <c r="D158" s="154">
        <f>C158/$C$94</f>
        <v>0</v>
      </c>
      <c r="E158" s="147"/>
    </row>
    <row r="159" spans="1:5" x14ac:dyDescent="0.2">
      <c r="A159" s="152">
        <v>5312</v>
      </c>
      <c r="B159" s="147" t="s">
        <v>291</v>
      </c>
      <c r="C159" s="148">
        <v>0</v>
      </c>
      <c r="D159" s="154">
        <f>C159/$C$94</f>
        <v>0</v>
      </c>
      <c r="E159" s="147"/>
    </row>
    <row r="160" spans="1:5" x14ac:dyDescent="0.2">
      <c r="A160" s="151">
        <v>5320</v>
      </c>
      <c r="B160" s="142" t="s">
        <v>206</v>
      </c>
      <c r="C160" s="143">
        <f>SUM(C161:C162)</f>
        <v>0</v>
      </c>
      <c r="D160" s="153">
        <f>C160/$C$94</f>
        <v>0</v>
      </c>
      <c r="E160" s="147"/>
    </row>
    <row r="161" spans="1:5" x14ac:dyDescent="0.2">
      <c r="A161" s="152">
        <v>5321</v>
      </c>
      <c r="B161" s="147" t="s">
        <v>292</v>
      </c>
      <c r="C161" s="148">
        <v>0</v>
      </c>
      <c r="D161" s="154">
        <f>C161/$C$94</f>
        <v>0</v>
      </c>
      <c r="E161" s="147"/>
    </row>
    <row r="162" spans="1:5" x14ac:dyDescent="0.2">
      <c r="A162" s="152">
        <v>5322</v>
      </c>
      <c r="B162" s="147" t="s">
        <v>293</v>
      </c>
      <c r="C162" s="148">
        <v>0</v>
      </c>
      <c r="D162" s="154">
        <f>C162/$C$94</f>
        <v>0</v>
      </c>
      <c r="E162" s="147"/>
    </row>
    <row r="163" spans="1:5" x14ac:dyDescent="0.2">
      <c r="A163" s="151">
        <v>5330</v>
      </c>
      <c r="B163" s="142" t="s">
        <v>207</v>
      </c>
      <c r="C163" s="143">
        <f>SUM(C164:C165)</f>
        <v>0</v>
      </c>
      <c r="D163" s="153">
        <f>C163/$C$94</f>
        <v>0</v>
      </c>
      <c r="E163" s="147"/>
    </row>
    <row r="164" spans="1:5" x14ac:dyDescent="0.2">
      <c r="A164" s="152">
        <v>5331</v>
      </c>
      <c r="B164" s="147" t="s">
        <v>294</v>
      </c>
      <c r="C164" s="148">
        <v>0</v>
      </c>
      <c r="D164" s="154">
        <f>C164/$C$94</f>
        <v>0</v>
      </c>
      <c r="E164" s="147"/>
    </row>
    <row r="165" spans="1:5" x14ac:dyDescent="0.2">
      <c r="A165" s="152">
        <v>5332</v>
      </c>
      <c r="B165" s="147" t="s">
        <v>295</v>
      </c>
      <c r="C165" s="148">
        <v>0</v>
      </c>
      <c r="D165" s="154">
        <f>C165/$C$94</f>
        <v>0</v>
      </c>
      <c r="E165" s="147"/>
    </row>
    <row r="166" spans="1:5" x14ac:dyDescent="0.2">
      <c r="A166" s="151">
        <v>5400</v>
      </c>
      <c r="B166" s="142" t="s">
        <v>296</v>
      </c>
      <c r="C166" s="143">
        <f>C167+C170+C173+C176+C178</f>
        <v>0</v>
      </c>
      <c r="D166" s="153">
        <f>C166/$C$94</f>
        <v>0</v>
      </c>
      <c r="E166" s="147"/>
    </row>
    <row r="167" spans="1:5" x14ac:dyDescent="0.2">
      <c r="A167" s="151">
        <v>5410</v>
      </c>
      <c r="B167" s="142" t="s">
        <v>297</v>
      </c>
      <c r="C167" s="143">
        <f>SUM(C168:C169)</f>
        <v>0</v>
      </c>
      <c r="D167" s="153">
        <f>C167/$C$94</f>
        <v>0</v>
      </c>
      <c r="E167" s="147"/>
    </row>
    <row r="168" spans="1:5" x14ac:dyDescent="0.2">
      <c r="A168" s="152">
        <v>5411</v>
      </c>
      <c r="B168" s="147" t="s">
        <v>298</v>
      </c>
      <c r="C168" s="148">
        <v>0</v>
      </c>
      <c r="D168" s="154">
        <f>C168/$C$94</f>
        <v>0</v>
      </c>
      <c r="E168" s="147"/>
    </row>
    <row r="169" spans="1:5" x14ac:dyDescent="0.2">
      <c r="A169" s="152">
        <v>5412</v>
      </c>
      <c r="B169" s="147" t="s">
        <v>299</v>
      </c>
      <c r="C169" s="148">
        <v>0</v>
      </c>
      <c r="D169" s="154">
        <f>C169/$C$94</f>
        <v>0</v>
      </c>
      <c r="E169" s="147"/>
    </row>
    <row r="170" spans="1:5" x14ac:dyDescent="0.2">
      <c r="A170" s="151">
        <v>5420</v>
      </c>
      <c r="B170" s="142" t="s">
        <v>300</v>
      </c>
      <c r="C170" s="143">
        <f>SUM(C171:C172)</f>
        <v>0</v>
      </c>
      <c r="D170" s="153">
        <f>C170/$C$94</f>
        <v>0</v>
      </c>
      <c r="E170" s="147"/>
    </row>
    <row r="171" spans="1:5" x14ac:dyDescent="0.2">
      <c r="A171" s="152">
        <v>5421</v>
      </c>
      <c r="B171" s="147" t="s">
        <v>301</v>
      </c>
      <c r="C171" s="148">
        <v>0</v>
      </c>
      <c r="D171" s="154">
        <f>C171/$C$94</f>
        <v>0</v>
      </c>
      <c r="E171" s="147"/>
    </row>
    <row r="172" spans="1:5" x14ac:dyDescent="0.2">
      <c r="A172" s="152">
        <v>5422</v>
      </c>
      <c r="B172" s="147" t="s">
        <v>302</v>
      </c>
      <c r="C172" s="148">
        <v>0</v>
      </c>
      <c r="D172" s="154">
        <f>C172/$C$94</f>
        <v>0</v>
      </c>
      <c r="E172" s="147"/>
    </row>
    <row r="173" spans="1:5" x14ac:dyDescent="0.2">
      <c r="A173" s="151">
        <v>5430</v>
      </c>
      <c r="B173" s="142" t="s">
        <v>303</v>
      </c>
      <c r="C173" s="143">
        <f>SUM(C174:C175)</f>
        <v>0</v>
      </c>
      <c r="D173" s="153">
        <f>C173/$C$94</f>
        <v>0</v>
      </c>
      <c r="E173" s="147"/>
    </row>
    <row r="174" spans="1:5" x14ac:dyDescent="0.2">
      <c r="A174" s="152">
        <v>5431</v>
      </c>
      <c r="B174" s="147" t="s">
        <v>304</v>
      </c>
      <c r="C174" s="148">
        <v>0</v>
      </c>
      <c r="D174" s="154">
        <f>C174/$C$94</f>
        <v>0</v>
      </c>
      <c r="E174" s="147"/>
    </row>
    <row r="175" spans="1:5" x14ac:dyDescent="0.2">
      <c r="A175" s="152">
        <v>5432</v>
      </c>
      <c r="B175" s="147" t="s">
        <v>305</v>
      </c>
      <c r="C175" s="148">
        <v>0</v>
      </c>
      <c r="D175" s="154">
        <f>C175/$C$94</f>
        <v>0</v>
      </c>
      <c r="E175" s="147"/>
    </row>
    <row r="176" spans="1:5" x14ac:dyDescent="0.2">
      <c r="A176" s="151">
        <v>5440</v>
      </c>
      <c r="B176" s="142" t="s">
        <v>306</v>
      </c>
      <c r="C176" s="143">
        <f>SUM(C177)</f>
        <v>0</v>
      </c>
      <c r="D176" s="153">
        <f>C176/$C$94</f>
        <v>0</v>
      </c>
      <c r="E176" s="147"/>
    </row>
    <row r="177" spans="1:5" x14ac:dyDescent="0.2">
      <c r="A177" s="152">
        <v>5441</v>
      </c>
      <c r="B177" s="147" t="s">
        <v>306</v>
      </c>
      <c r="C177" s="148">
        <v>0</v>
      </c>
      <c r="D177" s="154">
        <f>C177/$C$94</f>
        <v>0</v>
      </c>
      <c r="E177" s="147"/>
    </row>
    <row r="178" spans="1:5" x14ac:dyDescent="0.2">
      <c r="A178" s="151">
        <v>5450</v>
      </c>
      <c r="B178" s="142" t="s">
        <v>307</v>
      </c>
      <c r="C178" s="143">
        <f>SUM(C179:C180)</f>
        <v>0</v>
      </c>
      <c r="D178" s="153">
        <f>C178/$C$94</f>
        <v>0</v>
      </c>
      <c r="E178" s="147"/>
    </row>
    <row r="179" spans="1:5" x14ac:dyDescent="0.2">
      <c r="A179" s="152">
        <v>5451</v>
      </c>
      <c r="B179" s="147" t="s">
        <v>308</v>
      </c>
      <c r="C179" s="148">
        <v>0</v>
      </c>
      <c r="D179" s="154">
        <f>C179/$C$94</f>
        <v>0</v>
      </c>
      <c r="E179" s="147"/>
    </row>
    <row r="180" spans="1:5" x14ac:dyDescent="0.2">
      <c r="A180" s="152">
        <v>5452</v>
      </c>
      <c r="B180" s="147" t="s">
        <v>309</v>
      </c>
      <c r="C180" s="148">
        <v>0</v>
      </c>
      <c r="D180" s="154">
        <f>C180/$C$94</f>
        <v>0</v>
      </c>
      <c r="E180" s="147"/>
    </row>
    <row r="181" spans="1:5" x14ac:dyDescent="0.2">
      <c r="A181" s="151">
        <v>5500</v>
      </c>
      <c r="B181" s="142" t="s">
        <v>310</v>
      </c>
      <c r="C181" s="143">
        <f>C182+C191+C194+C200</f>
        <v>42381403.299999997</v>
      </c>
      <c r="D181" s="153">
        <f>C181/$C$94</f>
        <v>0.16039662844189351</v>
      </c>
      <c r="E181" s="147"/>
    </row>
    <row r="182" spans="1:5" x14ac:dyDescent="0.2">
      <c r="A182" s="151">
        <v>5510</v>
      </c>
      <c r="B182" s="142" t="s">
        <v>311</v>
      </c>
      <c r="C182" s="143">
        <f>SUM(C183:C190)</f>
        <v>42380509.369999997</v>
      </c>
      <c r="D182" s="153">
        <f>C182/$C$94</f>
        <v>0.16039324527505855</v>
      </c>
      <c r="E182" s="147"/>
    </row>
    <row r="183" spans="1:5" x14ac:dyDescent="0.2">
      <c r="A183" s="152">
        <v>5511</v>
      </c>
      <c r="B183" s="147" t="s">
        <v>312</v>
      </c>
      <c r="C183" s="148">
        <v>0</v>
      </c>
      <c r="D183" s="154">
        <f>C183/$C$94</f>
        <v>0</v>
      </c>
      <c r="E183" s="147"/>
    </row>
    <row r="184" spans="1:5" x14ac:dyDescent="0.2">
      <c r="A184" s="152">
        <v>5512</v>
      </c>
      <c r="B184" s="147" t="s">
        <v>313</v>
      </c>
      <c r="C184" s="148">
        <v>0</v>
      </c>
      <c r="D184" s="154">
        <f>C184/$C$94</f>
        <v>0</v>
      </c>
      <c r="E184" s="147"/>
    </row>
    <row r="185" spans="1:5" x14ac:dyDescent="0.2">
      <c r="A185" s="152">
        <v>5513</v>
      </c>
      <c r="B185" s="147" t="s">
        <v>314</v>
      </c>
      <c r="C185" s="148">
        <v>21391267.899999999</v>
      </c>
      <c r="D185" s="154">
        <f>C185/$C$94</f>
        <v>8.0957377106418357E-2</v>
      </c>
      <c r="E185" s="147"/>
    </row>
    <row r="186" spans="1:5" x14ac:dyDescent="0.2">
      <c r="A186" s="152">
        <v>5514</v>
      </c>
      <c r="B186" s="147" t="s">
        <v>315</v>
      </c>
      <c r="C186" s="148">
        <v>0</v>
      </c>
      <c r="D186" s="154">
        <f>C186/$C$94</f>
        <v>0</v>
      </c>
      <c r="E186" s="147"/>
    </row>
    <row r="187" spans="1:5" x14ac:dyDescent="0.2">
      <c r="A187" s="152">
        <v>5515</v>
      </c>
      <c r="B187" s="147" t="s">
        <v>316</v>
      </c>
      <c r="C187" s="148">
        <v>20702295.390000001</v>
      </c>
      <c r="D187" s="154">
        <f>C187/$C$94</f>
        <v>7.8349892240688376E-2</v>
      </c>
      <c r="E187" s="147"/>
    </row>
    <row r="188" spans="1:5" x14ac:dyDescent="0.2">
      <c r="A188" s="152">
        <v>5516</v>
      </c>
      <c r="B188" s="147" t="s">
        <v>317</v>
      </c>
      <c r="C188" s="148">
        <v>0</v>
      </c>
      <c r="D188" s="154">
        <f>C188/$C$94</f>
        <v>0</v>
      </c>
      <c r="E188" s="147"/>
    </row>
    <row r="189" spans="1:5" x14ac:dyDescent="0.2">
      <c r="A189" s="152">
        <v>5517</v>
      </c>
      <c r="B189" s="147" t="s">
        <v>318</v>
      </c>
      <c r="C189" s="148">
        <v>286946.08</v>
      </c>
      <c r="D189" s="154">
        <f>C189/$C$94</f>
        <v>1.0859759279518205E-3</v>
      </c>
      <c r="E189" s="147"/>
    </row>
    <row r="190" spans="1:5" x14ac:dyDescent="0.2">
      <c r="A190" s="152">
        <v>5518</v>
      </c>
      <c r="B190" s="147" t="s">
        <v>38</v>
      </c>
      <c r="C190" s="148">
        <v>0</v>
      </c>
      <c r="D190" s="154">
        <f>C190/$C$94</f>
        <v>0</v>
      </c>
      <c r="E190" s="147"/>
    </row>
    <row r="191" spans="1:5" x14ac:dyDescent="0.2">
      <c r="A191" s="151">
        <v>5520</v>
      </c>
      <c r="B191" s="142" t="s">
        <v>37</v>
      </c>
      <c r="C191" s="143">
        <f>SUM(C192:C193)</f>
        <v>0</v>
      </c>
      <c r="D191" s="153">
        <f>C191/$C$94</f>
        <v>0</v>
      </c>
      <c r="E191" s="147"/>
    </row>
    <row r="192" spans="1:5" x14ac:dyDescent="0.2">
      <c r="A192" s="152">
        <v>5521</v>
      </c>
      <c r="B192" s="147" t="s">
        <v>319</v>
      </c>
      <c r="C192" s="148">
        <v>0</v>
      </c>
      <c r="D192" s="154">
        <f>C192/$C$94</f>
        <v>0</v>
      </c>
      <c r="E192" s="147"/>
    </row>
    <row r="193" spans="1:5" x14ac:dyDescent="0.2">
      <c r="A193" s="152">
        <v>5522</v>
      </c>
      <c r="B193" s="147" t="s">
        <v>320</v>
      </c>
      <c r="C193" s="148">
        <v>0</v>
      </c>
      <c r="D193" s="154">
        <f>C193/$C$94</f>
        <v>0</v>
      </c>
      <c r="E193" s="147"/>
    </row>
    <row r="194" spans="1:5" x14ac:dyDescent="0.2">
      <c r="A194" s="151">
        <v>5530</v>
      </c>
      <c r="B194" s="142" t="s">
        <v>321</v>
      </c>
      <c r="C194" s="143">
        <f>SUM(C195:C199)</f>
        <v>0</v>
      </c>
      <c r="D194" s="153">
        <f>C194/$C$94</f>
        <v>0</v>
      </c>
      <c r="E194" s="147"/>
    </row>
    <row r="195" spans="1:5" x14ac:dyDescent="0.2">
      <c r="A195" s="152">
        <v>5531</v>
      </c>
      <c r="B195" s="147" t="s">
        <v>322</v>
      </c>
      <c r="C195" s="148">
        <v>0</v>
      </c>
      <c r="D195" s="154">
        <f>C195/$C$94</f>
        <v>0</v>
      </c>
      <c r="E195" s="147"/>
    </row>
    <row r="196" spans="1:5" x14ac:dyDescent="0.2">
      <c r="A196" s="152">
        <v>5532</v>
      </c>
      <c r="B196" s="147" t="s">
        <v>323</v>
      </c>
      <c r="C196" s="148">
        <v>0</v>
      </c>
      <c r="D196" s="154">
        <f>C196/$C$94</f>
        <v>0</v>
      </c>
      <c r="E196" s="147"/>
    </row>
    <row r="197" spans="1:5" x14ac:dyDescent="0.2">
      <c r="A197" s="152">
        <v>5533</v>
      </c>
      <c r="B197" s="147" t="s">
        <v>324</v>
      </c>
      <c r="C197" s="148">
        <v>0</v>
      </c>
      <c r="D197" s="154">
        <f>C197/$C$94</f>
        <v>0</v>
      </c>
      <c r="E197" s="147"/>
    </row>
    <row r="198" spans="1:5" x14ac:dyDescent="0.2">
      <c r="A198" s="152">
        <v>5534</v>
      </c>
      <c r="B198" s="147" t="s">
        <v>325</v>
      </c>
      <c r="C198" s="148">
        <v>0</v>
      </c>
      <c r="D198" s="154">
        <f>C198/$C$94</f>
        <v>0</v>
      </c>
      <c r="E198" s="147"/>
    </row>
    <row r="199" spans="1:5" x14ac:dyDescent="0.2">
      <c r="A199" s="152">
        <v>5535</v>
      </c>
      <c r="B199" s="147" t="s">
        <v>326</v>
      </c>
      <c r="C199" s="148">
        <v>0</v>
      </c>
      <c r="D199" s="154">
        <f>C199/$C$94</f>
        <v>0</v>
      </c>
      <c r="E199" s="147"/>
    </row>
    <row r="200" spans="1:5" x14ac:dyDescent="0.2">
      <c r="A200" s="151">
        <v>5590</v>
      </c>
      <c r="B200" s="142" t="s">
        <v>327</v>
      </c>
      <c r="C200" s="143">
        <f>SUM(C201:C209)</f>
        <v>893.93</v>
      </c>
      <c r="D200" s="153">
        <f>C200/$C$94</f>
        <v>3.383166834946729E-6</v>
      </c>
      <c r="E200" s="147"/>
    </row>
    <row r="201" spans="1:5" x14ac:dyDescent="0.2">
      <c r="A201" s="152">
        <v>5591</v>
      </c>
      <c r="B201" s="147" t="s">
        <v>328</v>
      </c>
      <c r="C201" s="148">
        <v>0</v>
      </c>
      <c r="D201" s="154">
        <f>C201/$C$94</f>
        <v>0</v>
      </c>
      <c r="E201" s="147"/>
    </row>
    <row r="202" spans="1:5" x14ac:dyDescent="0.2">
      <c r="A202" s="152">
        <v>5592</v>
      </c>
      <c r="B202" s="147" t="s">
        <v>329</v>
      </c>
      <c r="C202" s="148">
        <v>0</v>
      </c>
      <c r="D202" s="154">
        <f>C202/$C$94</f>
        <v>0</v>
      </c>
      <c r="E202" s="147"/>
    </row>
    <row r="203" spans="1:5" x14ac:dyDescent="0.2">
      <c r="A203" s="152">
        <v>5593</v>
      </c>
      <c r="B203" s="147" t="s">
        <v>330</v>
      </c>
      <c r="C203" s="148">
        <v>0</v>
      </c>
      <c r="D203" s="154">
        <f>C203/$C$94</f>
        <v>0</v>
      </c>
      <c r="E203" s="147"/>
    </row>
    <row r="204" spans="1:5" x14ac:dyDescent="0.2">
      <c r="A204" s="152">
        <v>5594</v>
      </c>
      <c r="B204" s="147" t="s">
        <v>384</v>
      </c>
      <c r="C204" s="148">
        <v>0</v>
      </c>
      <c r="D204" s="154">
        <f>C204/$C$94</f>
        <v>0</v>
      </c>
      <c r="E204" s="147"/>
    </row>
    <row r="205" spans="1:5" x14ac:dyDescent="0.2">
      <c r="A205" s="152">
        <v>5595</v>
      </c>
      <c r="B205" s="147" t="s">
        <v>332</v>
      </c>
      <c r="C205" s="148">
        <v>0</v>
      </c>
      <c r="D205" s="154">
        <f>C205/$C$94</f>
        <v>0</v>
      </c>
      <c r="E205" s="147"/>
    </row>
    <row r="206" spans="1:5" x14ac:dyDescent="0.2">
      <c r="A206" s="152">
        <v>5596</v>
      </c>
      <c r="B206" s="147" t="s">
        <v>227</v>
      </c>
      <c r="C206" s="148">
        <v>0</v>
      </c>
      <c r="D206" s="154">
        <f>C206/$C$94</f>
        <v>0</v>
      </c>
      <c r="E206" s="147"/>
    </row>
    <row r="207" spans="1:5" x14ac:dyDescent="0.2">
      <c r="A207" s="152">
        <v>5597</v>
      </c>
      <c r="B207" s="147" t="s">
        <v>333</v>
      </c>
      <c r="C207" s="148">
        <v>0</v>
      </c>
      <c r="D207" s="154">
        <f>C207/$C$94</f>
        <v>0</v>
      </c>
      <c r="E207" s="147"/>
    </row>
    <row r="208" spans="1:5" x14ac:dyDescent="0.2">
      <c r="A208" s="152">
        <v>5598</v>
      </c>
      <c r="B208" s="147" t="s">
        <v>385</v>
      </c>
      <c r="C208" s="148">
        <v>0</v>
      </c>
      <c r="D208" s="154">
        <f>C208/$C$94</f>
        <v>0</v>
      </c>
      <c r="E208" s="147"/>
    </row>
    <row r="209" spans="1:5" x14ac:dyDescent="0.2">
      <c r="A209" s="152">
        <v>5599</v>
      </c>
      <c r="B209" s="147" t="s">
        <v>334</v>
      </c>
      <c r="C209" s="148">
        <v>893.93</v>
      </c>
      <c r="D209" s="154">
        <f>C209/$C$94</f>
        <v>3.383166834946729E-6</v>
      </c>
      <c r="E209" s="147"/>
    </row>
    <row r="210" spans="1:5" x14ac:dyDescent="0.2">
      <c r="A210" s="151">
        <v>5600</v>
      </c>
      <c r="B210" s="142" t="s">
        <v>36</v>
      </c>
      <c r="C210" s="143">
        <f>C211</f>
        <v>2480673.02</v>
      </c>
      <c r="D210" s="153">
        <f>C210/$C$94</f>
        <v>9.3883533270067501E-3</v>
      </c>
      <c r="E210" s="147"/>
    </row>
    <row r="211" spans="1:5" x14ac:dyDescent="0.2">
      <c r="A211" s="151">
        <v>5610</v>
      </c>
      <c r="B211" s="142" t="s">
        <v>335</v>
      </c>
      <c r="C211" s="143">
        <f>C212</f>
        <v>2480673.02</v>
      </c>
      <c r="D211" s="153">
        <f>C211/$C$94</f>
        <v>9.3883533270067501E-3</v>
      </c>
      <c r="E211" s="147"/>
    </row>
    <row r="212" spans="1:5" x14ac:dyDescent="0.2">
      <c r="A212" s="152">
        <v>5611</v>
      </c>
      <c r="B212" s="147" t="s">
        <v>336</v>
      </c>
      <c r="C212" s="148">
        <v>2480673.02</v>
      </c>
      <c r="D212" s="154">
        <f>C212/$C$94</f>
        <v>9.3883533270067501E-3</v>
      </c>
      <c r="E212" s="147"/>
    </row>
    <row r="214" spans="1:5" ht="23.25" customHeight="1" x14ac:dyDescent="0.2">
      <c r="A214" s="14" t="s">
        <v>467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6"/>
  <sheetViews>
    <sheetView view="pageLayout" zoomScaleNormal="100" workbookViewId="0">
      <selection activeCell="A13" sqref="A13"/>
    </sheetView>
  </sheetViews>
  <sheetFormatPr baseColWidth="10" defaultColWidth="9.140625" defaultRowHeight="11.25" x14ac:dyDescent="0.2"/>
  <cols>
    <col min="1" max="1" width="5.7109375" style="14" customWidth="1"/>
    <col min="2" max="2" width="49.42578125" style="14" customWidth="1"/>
    <col min="3" max="3" width="9.5703125" style="14" bestFit="1" customWidth="1"/>
    <col min="4" max="4" width="13.85546875" style="14" bestFit="1" customWidth="1"/>
    <col min="5" max="5" width="12" style="14" customWidth="1"/>
    <col min="6" max="6" width="12.85546875" style="14" customWidth="1"/>
    <col min="7" max="7" width="10.7109375" style="14" customWidth="1"/>
    <col min="8" max="8" width="12.7109375" style="14" customWidth="1"/>
    <col min="9" max="9" width="11.7109375" style="14" bestFit="1" customWidth="1"/>
    <col min="10" max="10" width="10.42578125" style="14" bestFit="1" customWidth="1"/>
    <col min="11" max="16384" width="9.140625" style="14"/>
  </cols>
  <sheetData>
    <row r="1" spans="1:8" s="11" customFormat="1" ht="18.95" customHeight="1" x14ac:dyDescent="0.25">
      <c r="A1" s="175" t="s">
        <v>540</v>
      </c>
      <c r="B1" s="176"/>
      <c r="C1" s="176"/>
      <c r="D1" s="176"/>
      <c r="E1" s="176"/>
      <c r="F1" s="176"/>
      <c r="G1" s="10" t="s">
        <v>449</v>
      </c>
      <c r="H1" s="16">
        <v>2025</v>
      </c>
    </row>
    <row r="2" spans="1:8" s="11" customFormat="1" ht="18.95" customHeight="1" x14ac:dyDescent="0.25">
      <c r="A2" s="175" t="s">
        <v>453</v>
      </c>
      <c r="B2" s="176"/>
      <c r="C2" s="176"/>
      <c r="D2" s="176"/>
      <c r="E2" s="176"/>
      <c r="F2" s="176"/>
      <c r="G2" s="10" t="s">
        <v>450</v>
      </c>
      <c r="H2" s="16" t="s">
        <v>452</v>
      </c>
    </row>
    <row r="3" spans="1:8" s="11" customFormat="1" ht="18.95" customHeight="1" x14ac:dyDescent="0.25">
      <c r="A3" s="175" t="s">
        <v>547</v>
      </c>
      <c r="B3" s="176"/>
      <c r="C3" s="176"/>
      <c r="D3" s="176"/>
      <c r="E3" s="176"/>
      <c r="F3" s="176"/>
      <c r="G3" s="10" t="s">
        <v>451</v>
      </c>
      <c r="H3" s="16">
        <v>4</v>
      </c>
    </row>
    <row r="4" spans="1:8" s="11" customFormat="1" ht="18.95" customHeight="1" x14ac:dyDescent="0.25">
      <c r="A4" s="175" t="s">
        <v>466</v>
      </c>
      <c r="B4" s="176"/>
      <c r="C4" s="176"/>
      <c r="D4" s="176"/>
      <c r="E4" s="176"/>
      <c r="F4" s="176"/>
      <c r="G4" s="10"/>
      <c r="H4" s="16"/>
    </row>
    <row r="5" spans="1:8" x14ac:dyDescent="0.2">
      <c r="A5" s="12" t="s">
        <v>69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46</v>
      </c>
      <c r="B7" s="13"/>
      <c r="C7" s="13"/>
      <c r="D7" s="13"/>
      <c r="E7" s="13"/>
      <c r="F7" s="13"/>
      <c r="G7" s="13"/>
      <c r="H7" s="13"/>
    </row>
    <row r="8" spans="1:8" x14ac:dyDescent="0.2">
      <c r="A8" s="163" t="s">
        <v>44</v>
      </c>
      <c r="B8" s="163" t="s">
        <v>41</v>
      </c>
      <c r="C8" s="163" t="s">
        <v>42</v>
      </c>
      <c r="D8" s="163" t="s">
        <v>43</v>
      </c>
      <c r="E8" s="163"/>
      <c r="F8" s="163"/>
      <c r="G8" s="163"/>
      <c r="H8" s="163"/>
    </row>
    <row r="9" spans="1:8" x14ac:dyDescent="0.2">
      <c r="A9" s="156">
        <v>1114</v>
      </c>
      <c r="B9" s="155" t="s">
        <v>70</v>
      </c>
      <c r="C9" s="157">
        <v>103255888</v>
      </c>
      <c r="D9" s="155"/>
      <c r="E9" s="155" t="str">
        <f>+IF(OR(C9&lt;&gt;0,C10&lt;&gt;0,C11&lt;&gt;0),"","SIN INFORMACIÓN QUE REVELAR")</f>
        <v/>
      </c>
      <c r="F9" s="155"/>
      <c r="G9" s="155"/>
      <c r="H9" s="155"/>
    </row>
    <row r="10" spans="1:8" x14ac:dyDescent="0.2">
      <c r="A10" s="156">
        <v>1115</v>
      </c>
      <c r="B10" s="155" t="s">
        <v>71</v>
      </c>
      <c r="C10" s="157">
        <v>0</v>
      </c>
      <c r="D10" s="155"/>
      <c r="E10" s="155"/>
      <c r="F10" s="155"/>
      <c r="G10" s="155"/>
      <c r="H10" s="155"/>
    </row>
    <row r="11" spans="1:8" x14ac:dyDescent="0.2">
      <c r="A11" s="156">
        <v>1121</v>
      </c>
      <c r="B11" s="155" t="s">
        <v>72</v>
      </c>
      <c r="C11" s="157">
        <v>0</v>
      </c>
      <c r="D11" s="155"/>
      <c r="E11" s="155"/>
      <c r="F11" s="155"/>
      <c r="G11" s="155"/>
      <c r="H11" s="155"/>
    </row>
    <row r="12" spans="1:8" x14ac:dyDescent="0.2">
      <c r="C12" s="81"/>
    </row>
    <row r="13" spans="1:8" x14ac:dyDescent="0.2">
      <c r="A13" s="13" t="s">
        <v>47</v>
      </c>
      <c r="B13" s="13"/>
      <c r="C13" s="13"/>
      <c r="D13" s="13"/>
      <c r="E13" s="13"/>
      <c r="F13" s="13"/>
      <c r="G13" s="13"/>
      <c r="H13" s="13"/>
    </row>
    <row r="14" spans="1:8" ht="22.5" x14ac:dyDescent="0.2">
      <c r="A14" s="163" t="s">
        <v>44</v>
      </c>
      <c r="B14" s="163" t="s">
        <v>41</v>
      </c>
      <c r="C14" s="163" t="s">
        <v>42</v>
      </c>
      <c r="D14" s="163">
        <v>2024</v>
      </c>
      <c r="E14" s="163">
        <v>2023</v>
      </c>
      <c r="F14" s="163">
        <v>2022</v>
      </c>
      <c r="G14" s="163">
        <v>2021</v>
      </c>
      <c r="H14" s="162" t="s">
        <v>68</v>
      </c>
    </row>
    <row r="15" spans="1:8" x14ac:dyDescent="0.2">
      <c r="A15" s="156">
        <v>1122</v>
      </c>
      <c r="B15" s="155" t="s">
        <v>74</v>
      </c>
      <c r="C15" s="157">
        <v>8038846.75</v>
      </c>
      <c r="D15" s="157">
        <v>7377642.1600000001</v>
      </c>
      <c r="E15" s="157">
        <v>7582966.3600000003</v>
      </c>
      <c r="F15" s="157">
        <v>0</v>
      </c>
      <c r="G15" s="157">
        <v>0</v>
      </c>
      <c r="H15" s="155" t="str">
        <f>+IF(OR(C15&lt;&gt;0,C16&lt;&gt;0),"","SIN INFORMACIÓN QUE REVELAR")</f>
        <v/>
      </c>
    </row>
    <row r="16" spans="1:8" x14ac:dyDescent="0.2">
      <c r="A16" s="156">
        <v>1124</v>
      </c>
      <c r="B16" s="155" t="s">
        <v>75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5"/>
    </row>
    <row r="17" spans="1:8" x14ac:dyDescent="0.2">
      <c r="C17" s="81"/>
      <c r="D17" s="81"/>
      <c r="E17" s="81"/>
      <c r="F17" s="81"/>
      <c r="G17" s="81"/>
    </row>
    <row r="18" spans="1:8" x14ac:dyDescent="0.2">
      <c r="A18" s="13" t="s">
        <v>48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63" t="s">
        <v>44</v>
      </c>
      <c r="B19" s="163" t="s">
        <v>41</v>
      </c>
      <c r="C19" s="163" t="s">
        <v>42</v>
      </c>
      <c r="D19" s="163" t="s">
        <v>76</v>
      </c>
      <c r="E19" s="163" t="s">
        <v>77</v>
      </c>
      <c r="F19" s="163" t="s">
        <v>78</v>
      </c>
      <c r="G19" s="163" t="s">
        <v>79</v>
      </c>
      <c r="H19" s="163" t="s">
        <v>80</v>
      </c>
    </row>
    <row r="20" spans="1:8" x14ac:dyDescent="0.2">
      <c r="A20" s="156">
        <v>1123</v>
      </c>
      <c r="B20" s="155" t="s">
        <v>81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  <c r="H20" s="15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56">
        <v>1125</v>
      </c>
      <c r="B21" s="155" t="s">
        <v>82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  <c r="H21" s="155"/>
    </row>
    <row r="22" spans="1:8" x14ac:dyDescent="0.2">
      <c r="A22" s="156">
        <v>1126</v>
      </c>
      <c r="B22" s="155" t="s">
        <v>433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5"/>
    </row>
    <row r="23" spans="1:8" x14ac:dyDescent="0.2">
      <c r="A23" s="156">
        <v>1129</v>
      </c>
      <c r="B23" s="155" t="s">
        <v>434</v>
      </c>
      <c r="C23" s="157">
        <v>1767606.09</v>
      </c>
      <c r="D23" s="157">
        <v>1767606.09</v>
      </c>
      <c r="E23" s="157">
        <v>0</v>
      </c>
      <c r="F23" s="157">
        <v>0</v>
      </c>
      <c r="G23" s="157">
        <v>0</v>
      </c>
      <c r="H23" s="155"/>
    </row>
    <row r="24" spans="1:8" ht="22.5" x14ac:dyDescent="0.2">
      <c r="A24" s="156">
        <v>1131</v>
      </c>
      <c r="B24" s="158" t="s">
        <v>83</v>
      </c>
      <c r="C24" s="157">
        <v>717500</v>
      </c>
      <c r="D24" s="157">
        <v>717500</v>
      </c>
      <c r="E24" s="157">
        <v>0</v>
      </c>
      <c r="F24" s="157">
        <v>0</v>
      </c>
      <c r="G24" s="157">
        <v>0</v>
      </c>
      <c r="H24" s="155"/>
    </row>
    <row r="25" spans="1:8" ht="22.5" x14ac:dyDescent="0.2">
      <c r="A25" s="156">
        <v>1132</v>
      </c>
      <c r="B25" s="158" t="s">
        <v>84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5"/>
    </row>
    <row r="26" spans="1:8" x14ac:dyDescent="0.2">
      <c r="A26" s="156">
        <v>1133</v>
      </c>
      <c r="B26" s="155" t="s">
        <v>85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5"/>
    </row>
    <row r="27" spans="1:8" x14ac:dyDescent="0.2">
      <c r="A27" s="156">
        <v>1134</v>
      </c>
      <c r="B27" s="155" t="s">
        <v>86</v>
      </c>
      <c r="C27" s="157">
        <v>8454023.2200000007</v>
      </c>
      <c r="D27" s="157">
        <v>8454023.2200000007</v>
      </c>
      <c r="E27" s="157">
        <v>0</v>
      </c>
      <c r="F27" s="157">
        <v>0</v>
      </c>
      <c r="G27" s="157">
        <v>0</v>
      </c>
      <c r="H27" s="155"/>
    </row>
    <row r="28" spans="1:8" x14ac:dyDescent="0.2">
      <c r="A28" s="156">
        <v>1139</v>
      </c>
      <c r="B28" s="155" t="s">
        <v>87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5"/>
    </row>
    <row r="30" spans="1:8" x14ac:dyDescent="0.2">
      <c r="A30" s="13" t="s">
        <v>435</v>
      </c>
      <c r="B30" s="13"/>
      <c r="C30" s="13"/>
      <c r="D30" s="13"/>
      <c r="E30" s="13"/>
      <c r="F30" s="13"/>
      <c r="G30" s="13"/>
      <c r="H30" s="13"/>
    </row>
    <row r="31" spans="1:8" ht="34.5" customHeight="1" x14ac:dyDescent="0.2">
      <c r="A31" s="163" t="s">
        <v>44</v>
      </c>
      <c r="B31" s="163" t="s">
        <v>41</v>
      </c>
      <c r="C31" s="163" t="s">
        <v>42</v>
      </c>
      <c r="D31" s="162" t="s">
        <v>51</v>
      </c>
      <c r="E31" s="162" t="s">
        <v>50</v>
      </c>
      <c r="F31" s="162" t="s">
        <v>88</v>
      </c>
      <c r="G31" s="162" t="s">
        <v>53</v>
      </c>
      <c r="H31" s="162"/>
    </row>
    <row r="32" spans="1:8" x14ac:dyDescent="0.2">
      <c r="A32" s="156">
        <v>1140</v>
      </c>
      <c r="B32" s="155" t="s">
        <v>89</v>
      </c>
      <c r="C32" s="157">
        <f>SUM(C33:C37)</f>
        <v>0</v>
      </c>
      <c r="D32" s="155"/>
      <c r="E32" s="155" t="str">
        <f>IF(OR(C32&lt;&gt;0, C33&lt;&gt;0, C34&lt;&gt;0, C35&lt;&gt;0, C36&lt;&gt;0, C37&lt;&gt;0), "", "SIN INFORMACIÓN QUE REVELAR")</f>
        <v>SIN INFORMACIÓN QUE REVELAR</v>
      </c>
      <c r="F32" s="155"/>
      <c r="G32" s="155"/>
      <c r="H32" s="155"/>
    </row>
    <row r="33" spans="1:8" x14ac:dyDescent="0.2">
      <c r="A33" s="156">
        <v>1141</v>
      </c>
      <c r="B33" s="155" t="s">
        <v>90</v>
      </c>
      <c r="C33" s="157">
        <v>0</v>
      </c>
      <c r="D33" s="155"/>
      <c r="E33" s="155"/>
      <c r="F33" s="155"/>
      <c r="G33" s="155"/>
      <c r="H33" s="155"/>
    </row>
    <row r="34" spans="1:8" x14ac:dyDescent="0.2">
      <c r="A34" s="156">
        <v>1142</v>
      </c>
      <c r="B34" s="155" t="s">
        <v>91</v>
      </c>
      <c r="C34" s="157">
        <v>0</v>
      </c>
      <c r="D34" s="155"/>
      <c r="E34" s="155"/>
      <c r="F34" s="155"/>
      <c r="G34" s="155"/>
      <c r="H34" s="155"/>
    </row>
    <row r="35" spans="1:8" x14ac:dyDescent="0.2">
      <c r="A35" s="156">
        <v>1143</v>
      </c>
      <c r="B35" s="155" t="s">
        <v>92</v>
      </c>
      <c r="C35" s="157">
        <v>0</v>
      </c>
      <c r="D35" s="155"/>
      <c r="E35" s="155"/>
      <c r="F35" s="155"/>
      <c r="G35" s="155"/>
      <c r="H35" s="155"/>
    </row>
    <row r="36" spans="1:8" x14ac:dyDescent="0.2">
      <c r="A36" s="156">
        <v>1144</v>
      </c>
      <c r="B36" s="155" t="s">
        <v>93</v>
      </c>
      <c r="C36" s="157">
        <v>0</v>
      </c>
      <c r="D36" s="155"/>
      <c r="E36" s="155"/>
      <c r="F36" s="155"/>
      <c r="G36" s="155"/>
      <c r="H36" s="155"/>
    </row>
    <row r="37" spans="1:8" x14ac:dyDescent="0.2">
      <c r="A37" s="156">
        <v>1145</v>
      </c>
      <c r="B37" s="155" t="s">
        <v>94</v>
      </c>
      <c r="C37" s="157">
        <v>0</v>
      </c>
      <c r="D37" s="155"/>
      <c r="E37" s="155"/>
      <c r="F37" s="155"/>
      <c r="G37" s="155"/>
      <c r="H37" s="155"/>
    </row>
    <row r="39" spans="1:8" x14ac:dyDescent="0.2">
      <c r="A39" s="13" t="s">
        <v>95</v>
      </c>
      <c r="B39" s="13"/>
      <c r="C39" s="13"/>
      <c r="D39" s="13"/>
      <c r="E39" s="13"/>
      <c r="F39" s="13"/>
      <c r="G39" s="13"/>
      <c r="H39" s="13"/>
    </row>
    <row r="40" spans="1:8" ht="56.25" customHeight="1" x14ac:dyDescent="0.2">
      <c r="A40" s="163" t="s">
        <v>44</v>
      </c>
      <c r="B40" s="162" t="s">
        <v>41</v>
      </c>
      <c r="C40" s="162" t="s">
        <v>42</v>
      </c>
      <c r="D40" s="162" t="s">
        <v>49</v>
      </c>
      <c r="E40" s="162" t="s">
        <v>52</v>
      </c>
      <c r="F40" s="162" t="s">
        <v>96</v>
      </c>
      <c r="G40" s="162"/>
      <c r="H40" s="162"/>
    </row>
    <row r="41" spans="1:8" x14ac:dyDescent="0.2">
      <c r="A41" s="156">
        <v>1150</v>
      </c>
      <c r="B41" s="155" t="s">
        <v>97</v>
      </c>
      <c r="C41" s="157">
        <f>C42</f>
        <v>19834465.170000002</v>
      </c>
      <c r="D41" s="155"/>
      <c r="E41" s="155" t="str">
        <f>+IF(OR(C41&lt;&gt;0,C42&lt;&gt;0),"","SIN INFORMACIÓN QUE REVELAR")</f>
        <v/>
      </c>
      <c r="F41" s="155"/>
      <c r="G41" s="155"/>
      <c r="H41" s="155"/>
    </row>
    <row r="42" spans="1:8" x14ac:dyDescent="0.2">
      <c r="A42" s="156">
        <v>1151</v>
      </c>
      <c r="B42" s="155" t="s">
        <v>98</v>
      </c>
      <c r="C42" s="157">
        <v>19834465.170000002</v>
      </c>
      <c r="D42" s="155"/>
      <c r="E42" s="155"/>
      <c r="F42" s="155"/>
      <c r="G42" s="155"/>
      <c r="H42" s="155"/>
    </row>
    <row r="43" spans="1:8" x14ac:dyDescent="0.2">
      <c r="A43" s="159"/>
      <c r="C43" s="81"/>
    </row>
    <row r="44" spans="1:8" x14ac:dyDescent="0.2">
      <c r="A44" s="159"/>
      <c r="C44" s="81"/>
    </row>
    <row r="46" spans="1:8" x14ac:dyDescent="0.2">
      <c r="A46" s="13" t="s">
        <v>54</v>
      </c>
      <c r="B46" s="13"/>
      <c r="C46" s="13"/>
      <c r="D46" s="13"/>
      <c r="E46" s="13"/>
      <c r="F46" s="13"/>
      <c r="G46" s="13"/>
      <c r="H46" s="13"/>
    </row>
    <row r="47" spans="1:8" x14ac:dyDescent="0.2">
      <c r="A47" s="163" t="s">
        <v>44</v>
      </c>
      <c r="B47" s="163" t="s">
        <v>41</v>
      </c>
      <c r="C47" s="163" t="s">
        <v>42</v>
      </c>
      <c r="D47" s="163" t="s">
        <v>43</v>
      </c>
      <c r="E47" s="163" t="s">
        <v>80</v>
      </c>
      <c r="F47" s="163"/>
      <c r="G47" s="163"/>
      <c r="H47" s="163"/>
    </row>
    <row r="48" spans="1:8" x14ac:dyDescent="0.2">
      <c r="A48" s="156">
        <v>1213</v>
      </c>
      <c r="B48" s="155" t="s">
        <v>99</v>
      </c>
      <c r="C48" s="157">
        <v>0</v>
      </c>
      <c r="D48" s="155"/>
      <c r="E48" s="155" t="str">
        <f>IF(OR(C48&lt;&gt;0),"","SIN INFORMACIÓN QUE REVELAR")</f>
        <v>SIN INFORMACIÓN QUE REVELAR</v>
      </c>
      <c r="F48" s="155"/>
      <c r="G48" s="155"/>
      <c r="H48" s="155"/>
    </row>
    <row r="50" spans="1:10" x14ac:dyDescent="0.2">
      <c r="A50" s="13" t="s">
        <v>55</v>
      </c>
      <c r="B50" s="13"/>
      <c r="C50" s="13"/>
      <c r="D50" s="13"/>
      <c r="E50" s="13"/>
      <c r="F50" s="13"/>
      <c r="G50" s="13"/>
      <c r="H50" s="13"/>
    </row>
    <row r="51" spans="1:10" x14ac:dyDescent="0.2">
      <c r="A51" s="163" t="s">
        <v>44</v>
      </c>
      <c r="B51" s="163" t="s">
        <v>41</v>
      </c>
      <c r="C51" s="163" t="s">
        <v>42</v>
      </c>
      <c r="D51" s="163"/>
      <c r="E51" s="163"/>
      <c r="F51" s="163"/>
      <c r="G51" s="163"/>
      <c r="H51" s="163"/>
    </row>
    <row r="52" spans="1:10" x14ac:dyDescent="0.2">
      <c r="A52" s="156">
        <v>1211</v>
      </c>
      <c r="B52" s="155" t="s">
        <v>73</v>
      </c>
      <c r="C52" s="157">
        <v>0</v>
      </c>
      <c r="D52" s="155"/>
      <c r="E52" s="155" t="str">
        <f>+IF(OR(C52&lt;&gt;0,C53&lt;&gt;0,C54&lt;&gt;0),"","SIN INFORMACIÓN QUE REVELAR")</f>
        <v>SIN INFORMACIÓN QUE REVELAR</v>
      </c>
      <c r="F52" s="155"/>
      <c r="G52" s="155"/>
      <c r="H52" s="155"/>
    </row>
    <row r="53" spans="1:10" x14ac:dyDescent="0.2">
      <c r="A53" s="156">
        <v>1212</v>
      </c>
      <c r="B53" s="155" t="s">
        <v>499</v>
      </c>
      <c r="C53" s="157">
        <v>0</v>
      </c>
      <c r="D53" s="155"/>
      <c r="E53" s="155"/>
      <c r="F53" s="155"/>
      <c r="G53" s="155"/>
      <c r="H53" s="155"/>
    </row>
    <row r="54" spans="1:10" x14ac:dyDescent="0.2">
      <c r="A54" s="156">
        <v>1214</v>
      </c>
      <c r="B54" s="155" t="s">
        <v>100</v>
      </c>
      <c r="C54" s="157">
        <v>0</v>
      </c>
      <c r="D54" s="155"/>
      <c r="E54" s="155"/>
      <c r="F54" s="155"/>
      <c r="G54" s="155"/>
      <c r="H54" s="155"/>
    </row>
    <row r="55" spans="1:10" x14ac:dyDescent="0.2">
      <c r="C55" s="81"/>
    </row>
    <row r="56" spans="1:10" x14ac:dyDescent="0.2">
      <c r="A56" s="13" t="s">
        <v>59</v>
      </c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27.75" customHeight="1" x14ac:dyDescent="0.2">
      <c r="A57" s="163" t="s">
        <v>44</v>
      </c>
      <c r="B57" s="163" t="s">
        <v>41</v>
      </c>
      <c r="C57" s="163" t="s">
        <v>42</v>
      </c>
      <c r="D57" s="163" t="s">
        <v>56</v>
      </c>
      <c r="E57" s="162" t="s">
        <v>57</v>
      </c>
      <c r="F57" s="162" t="s">
        <v>500</v>
      </c>
      <c r="G57" s="162" t="s">
        <v>501</v>
      </c>
      <c r="H57" s="163" t="s">
        <v>58</v>
      </c>
      <c r="I57" s="163" t="s">
        <v>502</v>
      </c>
      <c r="J57" s="163" t="s">
        <v>80</v>
      </c>
    </row>
    <row r="58" spans="1:10" x14ac:dyDescent="0.2">
      <c r="A58" s="156">
        <v>1230</v>
      </c>
      <c r="B58" s="155" t="s">
        <v>102</v>
      </c>
      <c r="C58" s="157">
        <f>SUM(C59:C65)</f>
        <v>611038109.5</v>
      </c>
      <c r="D58" s="157">
        <f>SUM(D59:D65)</f>
        <v>21360023.5</v>
      </c>
      <c r="E58" s="157">
        <f>SUM(E59:E65)</f>
        <v>187043356.35999998</v>
      </c>
      <c r="F58" s="155" t="str">
        <f>+IF(OR(C58&lt;&gt;0,C59&lt;&gt;0,C60&lt;&gt;0,C61&lt;&gt;0,C62&lt;&gt;0,C63&lt;&gt;0,C64&lt;&gt;0,C65&lt;&gt;0,C66&lt;&gt;0,C67&lt;&gt;0,C68&lt;&gt;0,C69&lt;&gt;0,C70&lt;&gt;0,C71&lt;&gt;0,C72&lt;&gt;0,C73&lt;&gt;0,C74&lt;&gt;0),"","SIN INFORMACIÓN QUE REVELAR")</f>
        <v/>
      </c>
      <c r="G58" s="155"/>
      <c r="H58" s="155"/>
      <c r="I58" s="155"/>
      <c r="J58" s="155"/>
    </row>
    <row r="59" spans="1:10" x14ac:dyDescent="0.2">
      <c r="A59" s="156">
        <v>1231</v>
      </c>
      <c r="B59" s="155" t="s">
        <v>103</v>
      </c>
      <c r="C59" s="157">
        <v>40302317.520000003</v>
      </c>
      <c r="D59" s="160"/>
      <c r="E59" s="160"/>
      <c r="F59" s="155"/>
      <c r="G59" s="155"/>
      <c r="H59" s="155"/>
      <c r="I59" s="155"/>
      <c r="J59" s="155"/>
    </row>
    <row r="60" spans="1:10" x14ac:dyDescent="0.2">
      <c r="A60" s="156">
        <v>1232</v>
      </c>
      <c r="B60" s="155" t="s">
        <v>104</v>
      </c>
      <c r="C60" s="157">
        <v>7498655.4699999997</v>
      </c>
      <c r="D60" s="157">
        <v>0</v>
      </c>
      <c r="E60" s="157">
        <v>0</v>
      </c>
      <c r="F60" s="155"/>
      <c r="G60" s="155"/>
      <c r="H60" s="155"/>
      <c r="I60" s="155"/>
      <c r="J60" s="155"/>
    </row>
    <row r="61" spans="1:10" x14ac:dyDescent="0.2">
      <c r="A61" s="156">
        <v>1233</v>
      </c>
      <c r="B61" s="155" t="s">
        <v>105</v>
      </c>
      <c r="C61" s="157">
        <v>31453618.239999998</v>
      </c>
      <c r="D61" s="157">
        <v>1234225.3700000001</v>
      </c>
      <c r="E61" s="157">
        <v>8077985.8200000003</v>
      </c>
      <c r="F61" s="155"/>
      <c r="G61" s="155"/>
      <c r="H61" s="155"/>
      <c r="I61" s="155"/>
      <c r="J61" s="155"/>
    </row>
    <row r="62" spans="1:10" x14ac:dyDescent="0.2">
      <c r="A62" s="156">
        <v>1234</v>
      </c>
      <c r="B62" s="155" t="s">
        <v>106</v>
      </c>
      <c r="C62" s="157">
        <v>0</v>
      </c>
      <c r="D62" s="157">
        <v>0</v>
      </c>
      <c r="E62" s="157">
        <v>0</v>
      </c>
      <c r="F62" s="155"/>
      <c r="G62" s="155"/>
      <c r="H62" s="155"/>
      <c r="I62" s="155"/>
      <c r="J62" s="155"/>
    </row>
    <row r="63" spans="1:10" x14ac:dyDescent="0.2">
      <c r="A63" s="156">
        <v>1235</v>
      </c>
      <c r="B63" s="155" t="s">
        <v>107</v>
      </c>
      <c r="C63" s="157">
        <v>48426938.130000003</v>
      </c>
      <c r="D63" s="157">
        <v>0</v>
      </c>
      <c r="E63" s="157">
        <v>0</v>
      </c>
      <c r="F63" s="155"/>
      <c r="G63" s="155"/>
      <c r="H63" s="155"/>
      <c r="I63" s="155"/>
      <c r="J63" s="155"/>
    </row>
    <row r="64" spans="1:10" x14ac:dyDescent="0.2">
      <c r="A64" s="156">
        <v>1236</v>
      </c>
      <c r="B64" s="155" t="s">
        <v>108</v>
      </c>
      <c r="C64" s="157">
        <v>18472709.010000002</v>
      </c>
      <c r="D64" s="157">
        <v>0</v>
      </c>
      <c r="E64" s="157">
        <v>0</v>
      </c>
      <c r="F64" s="155"/>
      <c r="G64" s="155"/>
      <c r="H64" s="155"/>
      <c r="I64" s="155"/>
      <c r="J64" s="155"/>
    </row>
    <row r="65" spans="1:10" x14ac:dyDescent="0.2">
      <c r="A65" s="156">
        <v>1239</v>
      </c>
      <c r="B65" s="155" t="s">
        <v>109</v>
      </c>
      <c r="C65" s="157">
        <v>464883871.13</v>
      </c>
      <c r="D65" s="157">
        <v>20125798.129999999</v>
      </c>
      <c r="E65" s="157">
        <v>178965370.53999999</v>
      </c>
      <c r="F65" s="155"/>
      <c r="G65" s="155"/>
      <c r="H65" s="155"/>
      <c r="I65" s="155"/>
      <c r="J65" s="155"/>
    </row>
    <row r="66" spans="1:10" x14ac:dyDescent="0.2">
      <c r="A66" s="156">
        <v>1240</v>
      </c>
      <c r="B66" s="155" t="s">
        <v>110</v>
      </c>
      <c r="C66" s="157">
        <f>SUM(C67:C74)</f>
        <v>180328957.12</v>
      </c>
      <c r="D66" s="157">
        <f t="shared" ref="D66:E66" si="0">SUM(D67:D74)</f>
        <v>20702295.390000001</v>
      </c>
      <c r="E66" s="157">
        <f t="shared" si="0"/>
        <v>99710209.140000001</v>
      </c>
      <c r="F66" s="155"/>
      <c r="G66" s="155"/>
      <c r="H66" s="155"/>
      <c r="I66" s="155"/>
      <c r="J66" s="155"/>
    </row>
    <row r="67" spans="1:10" x14ac:dyDescent="0.2">
      <c r="A67" s="156">
        <v>1241</v>
      </c>
      <c r="B67" s="155" t="s">
        <v>111</v>
      </c>
      <c r="C67" s="157">
        <v>17300864.050000001</v>
      </c>
      <c r="D67" s="157">
        <v>1928089.45</v>
      </c>
      <c r="E67" s="157">
        <v>13623803.060000001</v>
      </c>
      <c r="F67" s="155"/>
      <c r="G67" s="155"/>
      <c r="H67" s="155"/>
      <c r="I67" s="155"/>
      <c r="J67" s="155"/>
    </row>
    <row r="68" spans="1:10" x14ac:dyDescent="0.2">
      <c r="A68" s="156">
        <v>1242</v>
      </c>
      <c r="B68" s="155" t="s">
        <v>112</v>
      </c>
      <c r="C68" s="157">
        <v>1485744.88</v>
      </c>
      <c r="D68" s="157">
        <v>27105.57</v>
      </c>
      <c r="E68" s="157">
        <v>1270828.05</v>
      </c>
      <c r="F68" s="155"/>
      <c r="G68" s="155"/>
      <c r="H68" s="155"/>
      <c r="I68" s="155"/>
      <c r="J68" s="155"/>
    </row>
    <row r="69" spans="1:10" x14ac:dyDescent="0.2">
      <c r="A69" s="156">
        <v>1243</v>
      </c>
      <c r="B69" s="155" t="s">
        <v>113</v>
      </c>
      <c r="C69" s="157">
        <v>1172359.78</v>
      </c>
      <c r="D69" s="157">
        <v>40590.97</v>
      </c>
      <c r="E69" s="157">
        <v>1131132.2</v>
      </c>
      <c r="F69" s="155"/>
      <c r="G69" s="155"/>
      <c r="H69" s="155"/>
      <c r="I69" s="155"/>
      <c r="J69" s="155"/>
    </row>
    <row r="70" spans="1:10" x14ac:dyDescent="0.2">
      <c r="A70" s="156">
        <v>1244</v>
      </c>
      <c r="B70" s="155" t="s">
        <v>114</v>
      </c>
      <c r="C70" s="157">
        <v>96825617.25</v>
      </c>
      <c r="D70" s="157">
        <v>12855892.539999999</v>
      </c>
      <c r="E70" s="157">
        <v>58449979.329999998</v>
      </c>
      <c r="F70" s="155"/>
      <c r="G70" s="155"/>
      <c r="H70" s="155"/>
      <c r="I70" s="155"/>
      <c r="J70" s="155"/>
    </row>
    <row r="71" spans="1:10" x14ac:dyDescent="0.2">
      <c r="A71" s="156">
        <v>1245</v>
      </c>
      <c r="B71" s="155" t="s">
        <v>115</v>
      </c>
      <c r="C71" s="157">
        <v>0</v>
      </c>
      <c r="D71" s="157">
        <v>0</v>
      </c>
      <c r="E71" s="157">
        <v>0</v>
      </c>
      <c r="F71" s="155"/>
      <c r="G71" s="155"/>
      <c r="H71" s="155"/>
      <c r="I71" s="155"/>
      <c r="J71" s="155"/>
    </row>
    <row r="72" spans="1:10" x14ac:dyDescent="0.2">
      <c r="A72" s="156">
        <v>1246</v>
      </c>
      <c r="B72" s="155" t="s">
        <v>116</v>
      </c>
      <c r="C72" s="157">
        <v>63544371.159999996</v>
      </c>
      <c r="D72" s="157">
        <v>5850616.8600000003</v>
      </c>
      <c r="E72" s="157">
        <v>25234466.5</v>
      </c>
      <c r="F72" s="155"/>
      <c r="G72" s="155"/>
      <c r="H72" s="155"/>
      <c r="I72" s="155"/>
      <c r="J72" s="155"/>
    </row>
    <row r="73" spans="1:10" x14ac:dyDescent="0.2">
      <c r="A73" s="156">
        <v>1247</v>
      </c>
      <c r="B73" s="155" t="s">
        <v>117</v>
      </c>
      <c r="C73" s="157">
        <v>0</v>
      </c>
      <c r="D73" s="157">
        <v>0</v>
      </c>
      <c r="E73" s="157">
        <v>0</v>
      </c>
      <c r="F73" s="155"/>
      <c r="G73" s="155"/>
      <c r="H73" s="155"/>
      <c r="I73" s="155"/>
      <c r="J73" s="155"/>
    </row>
    <row r="74" spans="1:10" x14ac:dyDescent="0.2">
      <c r="A74" s="156">
        <v>1248</v>
      </c>
      <c r="B74" s="155" t="s">
        <v>118</v>
      </c>
      <c r="C74" s="157">
        <v>0</v>
      </c>
      <c r="D74" s="157">
        <v>0</v>
      </c>
      <c r="E74" s="157">
        <v>0</v>
      </c>
      <c r="F74" s="155"/>
      <c r="G74" s="155"/>
      <c r="H74" s="155"/>
      <c r="I74" s="155"/>
      <c r="J74" s="155"/>
    </row>
    <row r="76" spans="1:10" x14ac:dyDescent="0.2">
      <c r="A76" s="13" t="s">
        <v>60</v>
      </c>
      <c r="B76" s="13"/>
      <c r="C76" s="13"/>
      <c r="D76" s="13"/>
      <c r="E76" s="13"/>
      <c r="F76" s="13"/>
      <c r="G76" s="13"/>
      <c r="H76" s="13"/>
      <c r="I76" s="13"/>
    </row>
    <row r="77" spans="1:10" ht="22.5" x14ac:dyDescent="0.2">
      <c r="A77" s="163" t="s">
        <v>44</v>
      </c>
      <c r="B77" s="163" t="s">
        <v>41</v>
      </c>
      <c r="C77" s="163" t="s">
        <v>42</v>
      </c>
      <c r="D77" s="163" t="s">
        <v>61</v>
      </c>
      <c r="E77" s="163" t="s">
        <v>119</v>
      </c>
      <c r="F77" s="162" t="s">
        <v>503</v>
      </c>
      <c r="G77" s="162" t="s">
        <v>101</v>
      </c>
      <c r="H77" s="163" t="s">
        <v>58</v>
      </c>
      <c r="I77" s="163" t="s">
        <v>80</v>
      </c>
    </row>
    <row r="78" spans="1:10" x14ac:dyDescent="0.2">
      <c r="A78" s="156">
        <v>1250</v>
      </c>
      <c r="B78" s="155" t="s">
        <v>120</v>
      </c>
      <c r="C78" s="157">
        <f>SUM(C79:C83)</f>
        <v>5897376.9100000001</v>
      </c>
      <c r="D78" s="157">
        <f>SUM(D79:D83)</f>
        <v>286946.08</v>
      </c>
      <c r="E78" s="157">
        <f>SUM(E79:E83)</f>
        <v>3732475.51</v>
      </c>
      <c r="F78" s="155" t="str">
        <f>IF(OR(C78&lt;&gt;0,C79&lt;&gt;0,C80&lt;&gt;0,C81&lt;&gt;0,C82&lt;&gt;0,C83&lt;&gt;0,C84&lt;&gt;0,C85&lt;&gt;0,C86&lt;&gt;0,C87&lt;&gt;0,C88&lt;&gt;0,C89&lt;&gt;0,C90&lt;&gt;0),"","SIN INFORMACIÓN QUE REVELAR")</f>
        <v/>
      </c>
      <c r="G78" s="155"/>
      <c r="H78" s="155"/>
      <c r="I78" s="155"/>
    </row>
    <row r="79" spans="1:10" x14ac:dyDescent="0.2">
      <c r="A79" s="156">
        <v>1251</v>
      </c>
      <c r="B79" s="155" t="s">
        <v>121</v>
      </c>
      <c r="C79" s="157">
        <v>4931358.1399999997</v>
      </c>
      <c r="D79" s="157">
        <v>205072.14</v>
      </c>
      <c r="E79" s="157">
        <v>3268807.26</v>
      </c>
      <c r="F79" s="155"/>
      <c r="G79" s="155"/>
      <c r="H79" s="155"/>
      <c r="I79" s="155"/>
    </row>
    <row r="80" spans="1:10" x14ac:dyDescent="0.2">
      <c r="A80" s="156">
        <v>1252</v>
      </c>
      <c r="B80" s="155" t="s">
        <v>122</v>
      </c>
      <c r="C80" s="157">
        <v>0</v>
      </c>
      <c r="D80" s="157">
        <v>0</v>
      </c>
      <c r="E80" s="157">
        <v>0</v>
      </c>
      <c r="F80" s="155"/>
      <c r="G80" s="155"/>
      <c r="H80" s="155"/>
      <c r="I80" s="155"/>
    </row>
    <row r="81" spans="1:9" x14ac:dyDescent="0.2">
      <c r="A81" s="156">
        <v>1253</v>
      </c>
      <c r="B81" s="155" t="s">
        <v>123</v>
      </c>
      <c r="C81" s="157">
        <v>0</v>
      </c>
      <c r="D81" s="157">
        <v>0</v>
      </c>
      <c r="E81" s="157">
        <v>0</v>
      </c>
      <c r="F81" s="155"/>
      <c r="G81" s="155"/>
      <c r="H81" s="155"/>
      <c r="I81" s="155"/>
    </row>
    <row r="82" spans="1:9" x14ac:dyDescent="0.2">
      <c r="A82" s="156">
        <v>1254</v>
      </c>
      <c r="B82" s="155" t="s">
        <v>124</v>
      </c>
      <c r="C82" s="157">
        <v>966018.77</v>
      </c>
      <c r="D82" s="157">
        <v>81873.94</v>
      </c>
      <c r="E82" s="157">
        <v>463668.25</v>
      </c>
      <c r="F82" s="155"/>
      <c r="G82" s="155"/>
      <c r="H82" s="155"/>
      <c r="I82" s="155"/>
    </row>
    <row r="83" spans="1:9" x14ac:dyDescent="0.2">
      <c r="A83" s="156">
        <v>1259</v>
      </c>
      <c r="B83" s="155" t="s">
        <v>125</v>
      </c>
      <c r="C83" s="157">
        <v>0</v>
      </c>
      <c r="D83" s="157">
        <v>0</v>
      </c>
      <c r="E83" s="157">
        <v>0</v>
      </c>
      <c r="F83" s="155"/>
      <c r="G83" s="155"/>
      <c r="H83" s="155"/>
      <c r="I83" s="155"/>
    </row>
    <row r="84" spans="1:9" x14ac:dyDescent="0.2">
      <c r="A84" s="156">
        <v>1270</v>
      </c>
      <c r="B84" s="155" t="s">
        <v>126</v>
      </c>
      <c r="C84" s="157">
        <f>SUM(C85:C90)</f>
        <v>5868125.25</v>
      </c>
      <c r="D84" s="160"/>
      <c r="E84" s="160"/>
      <c r="F84" s="155"/>
      <c r="G84" s="155"/>
      <c r="H84" s="155"/>
      <c r="I84" s="155"/>
    </row>
    <row r="85" spans="1:9" x14ac:dyDescent="0.2">
      <c r="A85" s="156">
        <v>1271</v>
      </c>
      <c r="B85" s="155" t="s">
        <v>127</v>
      </c>
      <c r="C85" s="157">
        <v>5304137.5999999996</v>
      </c>
      <c r="D85" s="160"/>
      <c r="E85" s="160"/>
      <c r="F85" s="155"/>
      <c r="G85" s="155"/>
      <c r="H85" s="155"/>
      <c r="I85" s="155"/>
    </row>
    <row r="86" spans="1:9" x14ac:dyDescent="0.2">
      <c r="A86" s="156">
        <v>1272</v>
      </c>
      <c r="B86" s="155" t="s">
        <v>128</v>
      </c>
      <c r="C86" s="157">
        <v>0</v>
      </c>
      <c r="D86" s="160"/>
      <c r="E86" s="160"/>
      <c r="F86" s="155"/>
      <c r="G86" s="155"/>
      <c r="H86" s="155"/>
      <c r="I86" s="155"/>
    </row>
    <row r="87" spans="1:9" x14ac:dyDescent="0.2">
      <c r="A87" s="156">
        <v>1273</v>
      </c>
      <c r="B87" s="155" t="s">
        <v>129</v>
      </c>
      <c r="C87" s="157">
        <v>0</v>
      </c>
      <c r="D87" s="160"/>
      <c r="E87" s="160"/>
      <c r="F87" s="155"/>
      <c r="G87" s="155"/>
      <c r="H87" s="155"/>
      <c r="I87" s="155"/>
    </row>
    <row r="88" spans="1:9" x14ac:dyDescent="0.2">
      <c r="A88" s="156">
        <v>1274</v>
      </c>
      <c r="B88" s="155" t="s">
        <v>130</v>
      </c>
      <c r="C88" s="157">
        <v>0</v>
      </c>
      <c r="D88" s="160"/>
      <c r="E88" s="160"/>
      <c r="F88" s="155"/>
      <c r="G88" s="155"/>
      <c r="H88" s="155"/>
      <c r="I88" s="155"/>
    </row>
    <row r="89" spans="1:9" x14ac:dyDescent="0.2">
      <c r="A89" s="156">
        <v>1275</v>
      </c>
      <c r="B89" s="155" t="s">
        <v>131</v>
      </c>
      <c r="C89" s="157">
        <v>0</v>
      </c>
      <c r="D89" s="160"/>
      <c r="E89" s="160"/>
      <c r="F89" s="155"/>
      <c r="G89" s="155"/>
      <c r="H89" s="155"/>
      <c r="I89" s="155"/>
    </row>
    <row r="90" spans="1:9" x14ac:dyDescent="0.2">
      <c r="A90" s="156">
        <v>1279</v>
      </c>
      <c r="B90" s="155" t="s">
        <v>132</v>
      </c>
      <c r="C90" s="157">
        <v>563987.65</v>
      </c>
      <c r="D90" s="160"/>
      <c r="E90" s="160"/>
      <c r="F90" s="155"/>
      <c r="G90" s="155"/>
      <c r="H90" s="155"/>
      <c r="I90" s="155"/>
    </row>
    <row r="91" spans="1:9" x14ac:dyDescent="0.2">
      <c r="A91" s="159"/>
      <c r="C91" s="81"/>
      <c r="D91" s="81"/>
      <c r="E91" s="81"/>
    </row>
    <row r="93" spans="1:9" x14ac:dyDescent="0.2">
      <c r="A93" s="13" t="s">
        <v>62</v>
      </c>
      <c r="B93" s="13"/>
      <c r="C93" s="13"/>
      <c r="D93" s="13"/>
      <c r="E93" s="13"/>
      <c r="F93" s="13"/>
      <c r="G93" s="13"/>
      <c r="H93" s="13"/>
    </row>
    <row r="94" spans="1:9" x14ac:dyDescent="0.2">
      <c r="A94" s="163" t="s">
        <v>44</v>
      </c>
      <c r="B94" s="163" t="s">
        <v>41</v>
      </c>
      <c r="C94" s="163" t="s">
        <v>42</v>
      </c>
      <c r="D94" s="163" t="s">
        <v>133</v>
      </c>
      <c r="E94" s="163"/>
      <c r="F94" s="163"/>
      <c r="G94" s="163"/>
      <c r="H94" s="163"/>
    </row>
    <row r="95" spans="1:9" x14ac:dyDescent="0.2">
      <c r="A95" s="156">
        <v>1160</v>
      </c>
      <c r="B95" s="155" t="s">
        <v>134</v>
      </c>
      <c r="C95" s="157">
        <f>SUM(C96:C97)</f>
        <v>0</v>
      </c>
      <c r="D95" s="155"/>
      <c r="E95" s="155" t="str">
        <f>IF(OR(C95&lt;&gt;0,C96&lt;&gt;0,C97&lt;&gt;0),"","SIN INFORMACIÓN QUE REVELAR")</f>
        <v>SIN INFORMACIÓN QUE REVELAR</v>
      </c>
      <c r="F95" s="155"/>
      <c r="G95" s="155"/>
      <c r="H95" s="155"/>
    </row>
    <row r="96" spans="1:9" ht="22.5" x14ac:dyDescent="0.2">
      <c r="A96" s="156">
        <v>1161</v>
      </c>
      <c r="B96" s="158" t="s">
        <v>135</v>
      </c>
      <c r="C96" s="157">
        <v>0</v>
      </c>
      <c r="D96" s="155"/>
      <c r="E96" s="155"/>
      <c r="F96" s="155"/>
      <c r="G96" s="155"/>
      <c r="H96" s="155"/>
    </row>
    <row r="97" spans="1:8" x14ac:dyDescent="0.2">
      <c r="A97" s="156">
        <v>1162</v>
      </c>
      <c r="B97" s="155" t="s">
        <v>136</v>
      </c>
      <c r="C97" s="157">
        <v>0</v>
      </c>
      <c r="D97" s="155"/>
      <c r="E97" s="155"/>
      <c r="F97" s="155"/>
      <c r="G97" s="155"/>
      <c r="H97" s="155"/>
    </row>
    <row r="98" spans="1:8" x14ac:dyDescent="0.2">
      <c r="C98" s="81"/>
    </row>
    <row r="99" spans="1:8" x14ac:dyDescent="0.2">
      <c r="A99" s="13" t="s">
        <v>504</v>
      </c>
      <c r="B99" s="13"/>
      <c r="C99" s="13"/>
      <c r="D99" s="13"/>
      <c r="E99" s="13"/>
      <c r="F99" s="13"/>
      <c r="G99" s="13"/>
      <c r="H99" s="13"/>
    </row>
    <row r="100" spans="1:8" x14ac:dyDescent="0.2">
      <c r="A100" s="163" t="s">
        <v>44</v>
      </c>
      <c r="B100" s="163" t="s">
        <v>41</v>
      </c>
      <c r="C100" s="163" t="s">
        <v>42</v>
      </c>
      <c r="D100" s="163" t="s">
        <v>80</v>
      </c>
      <c r="E100" s="163"/>
      <c r="F100" s="163"/>
      <c r="G100" s="163"/>
      <c r="H100" s="163"/>
    </row>
    <row r="101" spans="1:8" x14ac:dyDescent="0.2">
      <c r="A101" s="156">
        <v>1190</v>
      </c>
      <c r="B101" s="155" t="s">
        <v>443</v>
      </c>
      <c r="C101" s="157">
        <f>SUM(C102:C105)</f>
        <v>0</v>
      </c>
      <c r="D101" s="155"/>
      <c r="E101" s="155" t="str">
        <f>IF(OR(C101&lt;&gt;0,C102&lt;&gt;0,C103&lt;&gt;0,C104&lt;&gt;0,C105&lt;&gt;0,C106&lt;&gt;0,C107&lt;&gt;0,C108&lt;&gt;0,C109&lt;&gt;0),"","SIN INFORMACIÓN QUE REVELAR")</f>
        <v>SIN INFORMACIÓN QUE REVELAR</v>
      </c>
      <c r="F101" s="155"/>
      <c r="G101" s="155"/>
      <c r="H101" s="155"/>
    </row>
    <row r="102" spans="1:8" x14ac:dyDescent="0.2">
      <c r="A102" s="156">
        <v>1191</v>
      </c>
      <c r="B102" s="155" t="s">
        <v>436</v>
      </c>
      <c r="C102" s="157">
        <v>0</v>
      </c>
      <c r="D102" s="155"/>
      <c r="E102" s="155"/>
      <c r="F102" s="155"/>
      <c r="G102" s="155"/>
      <c r="H102" s="155"/>
    </row>
    <row r="103" spans="1:8" x14ac:dyDescent="0.2">
      <c r="A103" s="156">
        <v>1192</v>
      </c>
      <c r="B103" s="155" t="s">
        <v>437</v>
      </c>
      <c r="C103" s="157">
        <v>0</v>
      </c>
      <c r="D103" s="155"/>
      <c r="E103" s="155"/>
      <c r="F103" s="155"/>
      <c r="G103" s="155"/>
      <c r="H103" s="155"/>
    </row>
    <row r="104" spans="1:8" ht="22.5" x14ac:dyDescent="0.2">
      <c r="A104" s="156">
        <v>1193</v>
      </c>
      <c r="B104" s="158" t="s">
        <v>438</v>
      </c>
      <c r="C104" s="157">
        <v>0</v>
      </c>
      <c r="D104" s="155"/>
      <c r="E104" s="155"/>
      <c r="F104" s="155"/>
      <c r="G104" s="155"/>
      <c r="H104" s="155"/>
    </row>
    <row r="105" spans="1:8" x14ac:dyDescent="0.2">
      <c r="A105" s="156">
        <v>1194</v>
      </c>
      <c r="B105" s="155" t="s">
        <v>439</v>
      </c>
      <c r="C105" s="157">
        <v>0</v>
      </c>
      <c r="D105" s="155"/>
      <c r="E105" s="155"/>
      <c r="F105" s="155"/>
      <c r="G105" s="155"/>
      <c r="H105" s="155"/>
    </row>
    <row r="106" spans="1:8" x14ac:dyDescent="0.2">
      <c r="A106" s="156">
        <v>1290</v>
      </c>
      <c r="B106" s="155" t="s">
        <v>137</v>
      </c>
      <c r="C106" s="157">
        <f>SUM(C107:C109)</f>
        <v>0</v>
      </c>
      <c r="D106" s="155"/>
      <c r="E106" s="155"/>
      <c r="F106" s="155"/>
      <c r="G106" s="155"/>
      <c r="H106" s="155"/>
    </row>
    <row r="107" spans="1:8" x14ac:dyDescent="0.2">
      <c r="A107" s="156">
        <v>1291</v>
      </c>
      <c r="B107" s="155" t="s">
        <v>138</v>
      </c>
      <c r="C107" s="157">
        <v>0</v>
      </c>
      <c r="D107" s="155"/>
      <c r="E107" s="155"/>
      <c r="F107" s="155"/>
      <c r="G107" s="155"/>
      <c r="H107" s="155"/>
    </row>
    <row r="108" spans="1:8" x14ac:dyDescent="0.2">
      <c r="A108" s="156">
        <v>1292</v>
      </c>
      <c r="B108" s="155" t="s">
        <v>139</v>
      </c>
      <c r="C108" s="157">
        <v>0</v>
      </c>
      <c r="D108" s="155"/>
      <c r="E108" s="155"/>
      <c r="F108" s="155"/>
      <c r="G108" s="155"/>
      <c r="H108" s="155"/>
    </row>
    <row r="109" spans="1:8" x14ac:dyDescent="0.2">
      <c r="A109" s="156">
        <v>1293</v>
      </c>
      <c r="B109" s="155" t="s">
        <v>140</v>
      </c>
      <c r="C109" s="157">
        <v>0</v>
      </c>
      <c r="D109" s="155"/>
      <c r="E109" s="155"/>
      <c r="F109" s="155"/>
      <c r="G109" s="155"/>
      <c r="H109" s="155"/>
    </row>
    <row r="110" spans="1:8" x14ac:dyDescent="0.2">
      <c r="C110" s="81"/>
    </row>
    <row r="111" spans="1:8" x14ac:dyDescent="0.2">
      <c r="A111" s="13" t="s">
        <v>63</v>
      </c>
      <c r="B111" s="13"/>
      <c r="C111" s="13"/>
      <c r="D111" s="13"/>
      <c r="E111" s="13"/>
      <c r="F111" s="13"/>
      <c r="G111" s="13"/>
      <c r="H111" s="13"/>
    </row>
    <row r="112" spans="1:8" x14ac:dyDescent="0.2">
      <c r="A112" s="15" t="s">
        <v>44</v>
      </c>
      <c r="B112" s="15" t="s">
        <v>41</v>
      </c>
      <c r="C112" s="15" t="s">
        <v>42</v>
      </c>
      <c r="D112" s="15" t="s">
        <v>76</v>
      </c>
      <c r="E112" s="15" t="s">
        <v>77</v>
      </c>
      <c r="F112" s="15" t="s">
        <v>78</v>
      </c>
      <c r="G112" s="15" t="s">
        <v>141</v>
      </c>
      <c r="H112" s="15" t="s">
        <v>523</v>
      </c>
    </row>
    <row r="113" spans="1:8" x14ac:dyDescent="0.2">
      <c r="A113" s="156">
        <v>2110</v>
      </c>
      <c r="B113" s="155" t="s">
        <v>142</v>
      </c>
      <c r="C113" s="157">
        <f>SUM(C114:C122)</f>
        <v>13038996.390000001</v>
      </c>
      <c r="D113" s="157">
        <f>SUM(D114:D122)</f>
        <v>13038996.390000001</v>
      </c>
      <c r="E113" s="157">
        <f>SUM(E114:E122)</f>
        <v>0</v>
      </c>
      <c r="F113" s="157">
        <f>SUM(F114:F122)</f>
        <v>0</v>
      </c>
      <c r="G113" s="157">
        <f>SUM(G114:G122)</f>
        <v>0</v>
      </c>
      <c r="H113" s="155" t="str">
        <f>IF(OR(C113&lt;&gt;0,C114&lt;&gt;0,C115&lt;&gt;0,C116&lt;&gt;0,C117&lt;&gt;0,C118&lt;&gt;0,C119&lt;&gt;0,C120&lt;&gt;0,C121&lt;&gt;0,C122&lt;&gt;0,C123&lt;&gt;0,C124&lt;&gt;0,C125&lt;&gt;0,C126&lt;&gt;0),"","SIN INFORMACIÓN QUE REVELAR")</f>
        <v/>
      </c>
    </row>
    <row r="114" spans="1:8" x14ac:dyDescent="0.2">
      <c r="A114" s="156">
        <v>2111</v>
      </c>
      <c r="B114" s="155" t="s">
        <v>143</v>
      </c>
      <c r="C114" s="157">
        <v>2018069.29</v>
      </c>
      <c r="D114" s="157">
        <f>C114</f>
        <v>2018069.29</v>
      </c>
      <c r="E114" s="157">
        <v>0</v>
      </c>
      <c r="F114" s="157">
        <v>0</v>
      </c>
      <c r="G114" s="157">
        <v>0</v>
      </c>
      <c r="H114" s="155"/>
    </row>
    <row r="115" spans="1:8" x14ac:dyDescent="0.2">
      <c r="A115" s="156">
        <v>2112</v>
      </c>
      <c r="B115" s="155" t="s">
        <v>144</v>
      </c>
      <c r="C115" s="157">
        <v>2383525</v>
      </c>
      <c r="D115" s="157">
        <f t="shared" ref="D115:D122" si="1">C115</f>
        <v>2383525</v>
      </c>
      <c r="E115" s="157">
        <v>0</v>
      </c>
      <c r="F115" s="157">
        <v>0</v>
      </c>
      <c r="G115" s="157">
        <v>0</v>
      </c>
      <c r="H115" s="155"/>
    </row>
    <row r="116" spans="1:8" x14ac:dyDescent="0.2">
      <c r="A116" s="156">
        <v>2113</v>
      </c>
      <c r="B116" s="155" t="s">
        <v>145</v>
      </c>
      <c r="C116" s="157">
        <v>0</v>
      </c>
      <c r="D116" s="157">
        <f t="shared" si="1"/>
        <v>0</v>
      </c>
      <c r="E116" s="157">
        <v>0</v>
      </c>
      <c r="F116" s="157">
        <v>0</v>
      </c>
      <c r="G116" s="157">
        <v>0</v>
      </c>
      <c r="H116" s="155"/>
    </row>
    <row r="117" spans="1:8" x14ac:dyDescent="0.2">
      <c r="A117" s="156">
        <v>2114</v>
      </c>
      <c r="B117" s="155" t="s">
        <v>146</v>
      </c>
      <c r="C117" s="157">
        <v>0</v>
      </c>
      <c r="D117" s="157">
        <f t="shared" si="1"/>
        <v>0</v>
      </c>
      <c r="E117" s="157">
        <v>0</v>
      </c>
      <c r="F117" s="157">
        <v>0</v>
      </c>
      <c r="G117" s="157">
        <v>0</v>
      </c>
      <c r="H117" s="155"/>
    </row>
    <row r="118" spans="1:8" x14ac:dyDescent="0.2">
      <c r="A118" s="156">
        <v>2115</v>
      </c>
      <c r="B118" s="155" t="s">
        <v>147</v>
      </c>
      <c r="C118" s="157">
        <v>0</v>
      </c>
      <c r="D118" s="157">
        <f t="shared" si="1"/>
        <v>0</v>
      </c>
      <c r="E118" s="157">
        <v>0</v>
      </c>
      <c r="F118" s="157">
        <v>0</v>
      </c>
      <c r="G118" s="157">
        <v>0</v>
      </c>
      <c r="H118" s="155"/>
    </row>
    <row r="119" spans="1:8" ht="22.9" customHeight="1" x14ac:dyDescent="0.2">
      <c r="A119" s="156">
        <v>2116</v>
      </c>
      <c r="B119" s="158" t="s">
        <v>148</v>
      </c>
      <c r="C119" s="157">
        <v>0</v>
      </c>
      <c r="D119" s="157">
        <f t="shared" si="1"/>
        <v>0</v>
      </c>
      <c r="E119" s="157">
        <v>0</v>
      </c>
      <c r="F119" s="157">
        <v>0</v>
      </c>
      <c r="G119" s="157">
        <v>0</v>
      </c>
      <c r="H119" s="155"/>
    </row>
    <row r="120" spans="1:8" x14ac:dyDescent="0.2">
      <c r="A120" s="156">
        <v>2117</v>
      </c>
      <c r="B120" s="155" t="s">
        <v>149</v>
      </c>
      <c r="C120" s="157">
        <v>3345177.7</v>
      </c>
      <c r="D120" s="157">
        <f t="shared" si="1"/>
        <v>3345177.7</v>
      </c>
      <c r="E120" s="157">
        <v>0</v>
      </c>
      <c r="F120" s="157">
        <v>0</v>
      </c>
      <c r="G120" s="157">
        <v>0</v>
      </c>
      <c r="H120" s="155"/>
    </row>
    <row r="121" spans="1:8" x14ac:dyDescent="0.2">
      <c r="A121" s="156">
        <v>2118</v>
      </c>
      <c r="B121" s="155" t="s">
        <v>150</v>
      </c>
      <c r="C121" s="157">
        <v>0</v>
      </c>
      <c r="D121" s="157">
        <f t="shared" si="1"/>
        <v>0</v>
      </c>
      <c r="E121" s="157">
        <v>0</v>
      </c>
      <c r="F121" s="157">
        <v>0</v>
      </c>
      <c r="G121" s="157">
        <v>0</v>
      </c>
      <c r="H121" s="155"/>
    </row>
    <row r="122" spans="1:8" x14ac:dyDescent="0.2">
      <c r="A122" s="156">
        <v>2119</v>
      </c>
      <c r="B122" s="155" t="s">
        <v>151</v>
      </c>
      <c r="C122" s="157">
        <v>5292224.4000000004</v>
      </c>
      <c r="D122" s="157">
        <f t="shared" si="1"/>
        <v>5292224.4000000004</v>
      </c>
      <c r="E122" s="157">
        <v>0</v>
      </c>
      <c r="F122" s="157">
        <v>0</v>
      </c>
      <c r="G122" s="157">
        <v>0</v>
      </c>
      <c r="H122" s="155"/>
    </row>
    <row r="123" spans="1:8" x14ac:dyDescent="0.2">
      <c r="A123" s="156">
        <v>2120</v>
      </c>
      <c r="B123" s="155" t="s">
        <v>152</v>
      </c>
      <c r="C123" s="157">
        <f>SUM(C124:C126)</f>
        <v>0</v>
      </c>
      <c r="D123" s="157">
        <f t="shared" ref="D123:G123" si="2">SUM(D124:D126)</f>
        <v>0</v>
      </c>
      <c r="E123" s="157">
        <f t="shared" si="2"/>
        <v>0</v>
      </c>
      <c r="F123" s="157">
        <f t="shared" si="2"/>
        <v>0</v>
      </c>
      <c r="G123" s="157">
        <f t="shared" si="2"/>
        <v>0</v>
      </c>
      <c r="H123" s="155"/>
    </row>
    <row r="124" spans="1:8" x14ac:dyDescent="0.2">
      <c r="A124" s="156">
        <v>2121</v>
      </c>
      <c r="B124" s="155" t="s">
        <v>153</v>
      </c>
      <c r="C124" s="157">
        <v>0</v>
      </c>
      <c r="D124" s="157">
        <f>C124</f>
        <v>0</v>
      </c>
      <c r="E124" s="157">
        <v>0</v>
      </c>
      <c r="F124" s="157">
        <v>0</v>
      </c>
      <c r="G124" s="157">
        <v>0</v>
      </c>
      <c r="H124" s="155"/>
    </row>
    <row r="125" spans="1:8" x14ac:dyDescent="0.2">
      <c r="A125" s="156">
        <v>2122</v>
      </c>
      <c r="B125" s="155" t="s">
        <v>154</v>
      </c>
      <c r="C125" s="157">
        <v>0</v>
      </c>
      <c r="D125" s="157">
        <f t="shared" ref="D125:D126" si="3">C125</f>
        <v>0</v>
      </c>
      <c r="E125" s="157">
        <v>0</v>
      </c>
      <c r="F125" s="157">
        <v>0</v>
      </c>
      <c r="G125" s="157">
        <v>0</v>
      </c>
      <c r="H125" s="155"/>
    </row>
    <row r="126" spans="1:8" x14ac:dyDescent="0.2">
      <c r="A126" s="156">
        <v>2129</v>
      </c>
      <c r="B126" s="155" t="s">
        <v>155</v>
      </c>
      <c r="C126" s="157">
        <v>0</v>
      </c>
      <c r="D126" s="157">
        <f t="shared" si="3"/>
        <v>0</v>
      </c>
      <c r="E126" s="157">
        <v>0</v>
      </c>
      <c r="F126" s="157">
        <v>0</v>
      </c>
      <c r="G126" s="157">
        <v>0</v>
      </c>
      <c r="H126" s="155"/>
    </row>
    <row r="128" spans="1:8" x14ac:dyDescent="0.2">
      <c r="A128" s="13" t="s">
        <v>64</v>
      </c>
      <c r="B128" s="13"/>
      <c r="C128" s="13"/>
      <c r="D128" s="13"/>
      <c r="E128" s="13"/>
      <c r="F128" s="13"/>
      <c r="G128" s="13"/>
      <c r="H128" s="13"/>
    </row>
    <row r="129" spans="1:8" x14ac:dyDescent="0.2">
      <c r="A129" s="163" t="s">
        <v>44</v>
      </c>
      <c r="B129" s="163" t="s">
        <v>41</v>
      </c>
      <c r="C129" s="163" t="s">
        <v>42</v>
      </c>
      <c r="D129" s="163" t="s">
        <v>45</v>
      </c>
      <c r="E129" s="163" t="s">
        <v>80</v>
      </c>
      <c r="F129" s="163"/>
      <c r="G129" s="163"/>
      <c r="H129" s="163"/>
    </row>
    <row r="130" spans="1:8" x14ac:dyDescent="0.2">
      <c r="A130" s="156">
        <v>2160</v>
      </c>
      <c r="B130" s="155" t="s">
        <v>156</v>
      </c>
      <c r="C130" s="157">
        <f>SUM(C131:C136)</f>
        <v>0</v>
      </c>
      <c r="D130" s="155"/>
      <c r="E130" s="155" t="str">
        <f>IF(OR(C130&lt;&gt;0,C131&lt;&gt;0,C132&lt;&gt;0,C133&lt;&gt;0,C134&lt;&gt;0,C135&lt;&gt;0,C136&lt;&gt;0,C137&lt;&gt;0,C138&lt;&gt;0,C139&lt;&gt;0,C140&lt;&gt;0,C141&lt;&gt;0,C142&lt;&gt;0,C143&lt;&gt;0),"","SIN INFORMACIÓN QUE REVELAR")</f>
        <v>SIN INFORMACIÓN QUE REVELAR</v>
      </c>
      <c r="F130" s="155"/>
      <c r="G130" s="155"/>
      <c r="H130" s="155"/>
    </row>
    <row r="131" spans="1:8" x14ac:dyDescent="0.2">
      <c r="A131" s="156">
        <v>2161</v>
      </c>
      <c r="B131" s="155" t="s">
        <v>157</v>
      </c>
      <c r="C131" s="157">
        <v>0</v>
      </c>
      <c r="D131" s="155"/>
      <c r="E131" s="155"/>
      <c r="F131" s="155"/>
      <c r="G131" s="155"/>
      <c r="H131" s="155"/>
    </row>
    <row r="132" spans="1:8" x14ac:dyDescent="0.2">
      <c r="A132" s="156">
        <v>2162</v>
      </c>
      <c r="B132" s="155" t="s">
        <v>158</v>
      </c>
      <c r="C132" s="157">
        <v>0</v>
      </c>
      <c r="D132" s="155"/>
      <c r="E132" s="155"/>
      <c r="F132" s="155"/>
      <c r="G132" s="155"/>
      <c r="H132" s="155"/>
    </row>
    <row r="133" spans="1:8" x14ac:dyDescent="0.2">
      <c r="A133" s="156">
        <v>2163</v>
      </c>
      <c r="B133" s="155" t="s">
        <v>159</v>
      </c>
      <c r="C133" s="157">
        <v>0</v>
      </c>
      <c r="D133" s="155"/>
      <c r="E133" s="155"/>
      <c r="F133" s="155"/>
      <c r="G133" s="155"/>
      <c r="H133" s="155"/>
    </row>
    <row r="134" spans="1:8" x14ac:dyDescent="0.2">
      <c r="A134" s="156">
        <v>2164</v>
      </c>
      <c r="B134" s="155" t="s">
        <v>160</v>
      </c>
      <c r="C134" s="157">
        <v>0</v>
      </c>
      <c r="D134" s="155"/>
      <c r="E134" s="155"/>
      <c r="F134" s="155"/>
      <c r="G134" s="155"/>
      <c r="H134" s="155"/>
    </row>
    <row r="135" spans="1:8" x14ac:dyDescent="0.2">
      <c r="A135" s="156">
        <v>2165</v>
      </c>
      <c r="B135" s="155" t="s">
        <v>161</v>
      </c>
      <c r="C135" s="157">
        <v>0</v>
      </c>
      <c r="D135" s="155"/>
      <c r="E135" s="155"/>
      <c r="F135" s="155"/>
      <c r="G135" s="155"/>
      <c r="H135" s="155"/>
    </row>
    <row r="136" spans="1:8" x14ac:dyDescent="0.2">
      <c r="A136" s="156">
        <v>2166</v>
      </c>
      <c r="B136" s="155" t="s">
        <v>162</v>
      </c>
      <c r="C136" s="157">
        <v>0</v>
      </c>
      <c r="D136" s="155"/>
      <c r="E136" s="155"/>
      <c r="F136" s="155"/>
      <c r="G136" s="155"/>
      <c r="H136" s="155"/>
    </row>
    <row r="137" spans="1:8" x14ac:dyDescent="0.2">
      <c r="A137" s="156">
        <v>2250</v>
      </c>
      <c r="B137" s="155" t="s">
        <v>163</v>
      </c>
      <c r="C137" s="157">
        <f>SUM(C138:C143)</f>
        <v>0</v>
      </c>
      <c r="D137" s="155"/>
      <c r="E137" s="155"/>
      <c r="F137" s="155"/>
      <c r="G137" s="155"/>
      <c r="H137" s="155"/>
    </row>
    <row r="138" spans="1:8" x14ac:dyDescent="0.2">
      <c r="A138" s="156">
        <v>2251</v>
      </c>
      <c r="B138" s="155" t="s">
        <v>164</v>
      </c>
      <c r="C138" s="157">
        <v>0</v>
      </c>
      <c r="D138" s="155"/>
      <c r="E138" s="155"/>
      <c r="F138" s="155"/>
      <c r="G138" s="155"/>
      <c r="H138" s="155"/>
    </row>
    <row r="139" spans="1:8" x14ac:dyDescent="0.2">
      <c r="A139" s="156">
        <v>2252</v>
      </c>
      <c r="B139" s="155" t="s">
        <v>165</v>
      </c>
      <c r="C139" s="157">
        <v>0</v>
      </c>
      <c r="D139" s="155"/>
      <c r="E139" s="155"/>
      <c r="F139" s="155"/>
      <c r="G139" s="155"/>
      <c r="H139" s="155"/>
    </row>
    <row r="140" spans="1:8" x14ac:dyDescent="0.2">
      <c r="A140" s="156">
        <v>2253</v>
      </c>
      <c r="B140" s="155" t="s">
        <v>166</v>
      </c>
      <c r="C140" s="157">
        <v>0</v>
      </c>
      <c r="D140" s="155"/>
      <c r="E140" s="155"/>
      <c r="F140" s="155"/>
      <c r="G140" s="155"/>
      <c r="H140" s="155"/>
    </row>
    <row r="141" spans="1:8" x14ac:dyDescent="0.2">
      <c r="A141" s="156">
        <v>2254</v>
      </c>
      <c r="B141" s="155" t="s">
        <v>167</v>
      </c>
      <c r="C141" s="157">
        <v>0</v>
      </c>
      <c r="D141" s="155"/>
      <c r="E141" s="155"/>
      <c r="F141" s="155"/>
      <c r="G141" s="155"/>
      <c r="H141" s="155"/>
    </row>
    <row r="142" spans="1:8" x14ac:dyDescent="0.2">
      <c r="A142" s="156">
        <v>2255</v>
      </c>
      <c r="B142" s="155" t="s">
        <v>168</v>
      </c>
      <c r="C142" s="157">
        <v>0</v>
      </c>
      <c r="D142" s="155"/>
      <c r="E142" s="155"/>
      <c r="F142" s="155"/>
      <c r="G142" s="155"/>
      <c r="H142" s="155"/>
    </row>
    <row r="143" spans="1:8" x14ac:dyDescent="0.2">
      <c r="A143" s="156">
        <v>2256</v>
      </c>
      <c r="B143" s="155" t="s">
        <v>169</v>
      </c>
      <c r="C143" s="157">
        <v>0</v>
      </c>
      <c r="D143" s="155"/>
      <c r="E143" s="155"/>
      <c r="F143" s="155"/>
      <c r="G143" s="155"/>
      <c r="H143" s="155"/>
    </row>
    <row r="145" spans="1:8" x14ac:dyDescent="0.2">
      <c r="A145" s="13" t="s">
        <v>505</v>
      </c>
      <c r="B145" s="13"/>
      <c r="C145" s="13"/>
      <c r="D145" s="13"/>
      <c r="E145" s="13"/>
      <c r="F145" s="13"/>
      <c r="G145" s="13"/>
      <c r="H145" s="13"/>
    </row>
    <row r="146" spans="1:8" x14ac:dyDescent="0.2">
      <c r="A146" s="164" t="s">
        <v>44</v>
      </c>
      <c r="B146" s="164" t="s">
        <v>41</v>
      </c>
      <c r="C146" s="164" t="s">
        <v>42</v>
      </c>
      <c r="D146" s="164" t="s">
        <v>45</v>
      </c>
      <c r="E146" s="164" t="s">
        <v>80</v>
      </c>
      <c r="F146" s="164"/>
      <c r="G146" s="164"/>
      <c r="H146" s="164"/>
    </row>
    <row r="147" spans="1:8" x14ac:dyDescent="0.2">
      <c r="A147" s="156">
        <v>2150</v>
      </c>
      <c r="B147" s="155" t="s">
        <v>506</v>
      </c>
      <c r="C147" s="157">
        <f>SUM(C148:C150)</f>
        <v>0</v>
      </c>
      <c r="D147" s="155"/>
      <c r="E147" s="155" t="str">
        <f>IF(OR(C147&lt;&gt;0,C148&lt;&gt;0,C149&lt;&gt;0,C150&lt;&gt;0,C151&lt;&gt;0,C152&lt;&gt;0,C153&lt;&gt;0,C154&lt;&gt;0),"","SIN INFORMACIÓN QUE REVELAR")</f>
        <v>SIN INFORMACIÓN QUE REVELAR</v>
      </c>
      <c r="F147" s="155"/>
      <c r="G147" s="155"/>
      <c r="H147" s="155"/>
    </row>
    <row r="148" spans="1:8" x14ac:dyDescent="0.2">
      <c r="A148" s="156">
        <v>2151</v>
      </c>
      <c r="B148" s="155" t="s">
        <v>507</v>
      </c>
      <c r="C148" s="157">
        <v>0</v>
      </c>
      <c r="D148" s="155"/>
      <c r="E148" s="155"/>
      <c r="F148" s="155"/>
      <c r="G148" s="155"/>
      <c r="H148" s="155"/>
    </row>
    <row r="149" spans="1:8" x14ac:dyDescent="0.2">
      <c r="A149" s="156">
        <v>2152</v>
      </c>
      <c r="B149" s="155" t="s">
        <v>508</v>
      </c>
      <c r="C149" s="157">
        <v>0</v>
      </c>
      <c r="D149" s="155"/>
      <c r="E149" s="155"/>
      <c r="F149" s="155"/>
      <c r="G149" s="155"/>
      <c r="H149" s="155"/>
    </row>
    <row r="150" spans="1:8" x14ac:dyDescent="0.2">
      <c r="A150" s="156">
        <v>2159</v>
      </c>
      <c r="B150" s="155" t="s">
        <v>170</v>
      </c>
      <c r="C150" s="157">
        <v>0</v>
      </c>
      <c r="D150" s="155"/>
      <c r="E150" s="155"/>
      <c r="F150" s="155"/>
      <c r="G150" s="155"/>
      <c r="H150" s="155"/>
    </row>
    <row r="151" spans="1:8" x14ac:dyDescent="0.2">
      <c r="A151" s="156">
        <v>2240</v>
      </c>
      <c r="B151" s="155" t="s">
        <v>172</v>
      </c>
      <c r="C151" s="157">
        <f>SUM(C152:C154)</f>
        <v>0</v>
      </c>
      <c r="D151" s="155"/>
      <c r="E151" s="155"/>
      <c r="F151" s="155"/>
      <c r="G151" s="155"/>
      <c r="H151" s="155"/>
    </row>
    <row r="152" spans="1:8" x14ac:dyDescent="0.2">
      <c r="A152" s="156">
        <v>2241</v>
      </c>
      <c r="B152" s="155" t="s">
        <v>173</v>
      </c>
      <c r="C152" s="157">
        <v>0</v>
      </c>
      <c r="D152" s="155"/>
      <c r="E152" s="155"/>
      <c r="F152" s="155"/>
      <c r="G152" s="155"/>
      <c r="H152" s="155"/>
    </row>
    <row r="153" spans="1:8" x14ac:dyDescent="0.2">
      <c r="A153" s="156">
        <v>2242</v>
      </c>
      <c r="B153" s="155" t="s">
        <v>174</v>
      </c>
      <c r="C153" s="157">
        <v>0</v>
      </c>
      <c r="D153" s="155"/>
      <c r="E153" s="155"/>
      <c r="F153" s="155"/>
      <c r="G153" s="155"/>
      <c r="H153" s="155"/>
    </row>
    <row r="154" spans="1:8" x14ac:dyDescent="0.2">
      <c r="A154" s="156">
        <v>2249</v>
      </c>
      <c r="B154" s="155" t="s">
        <v>175</v>
      </c>
      <c r="C154" s="157">
        <v>0</v>
      </c>
      <c r="D154" s="155"/>
      <c r="E154" s="155"/>
      <c r="F154" s="155"/>
      <c r="G154" s="155"/>
      <c r="H154" s="155"/>
    </row>
    <row r="156" spans="1:8" x14ac:dyDescent="0.2">
      <c r="A156" s="74" t="s">
        <v>509</v>
      </c>
      <c r="B156" s="74"/>
      <c r="C156" s="74"/>
      <c r="D156" s="74"/>
      <c r="E156" s="74"/>
    </row>
    <row r="157" spans="1:8" x14ac:dyDescent="0.2">
      <c r="A157" s="165" t="s">
        <v>44</v>
      </c>
      <c r="B157" s="165" t="s">
        <v>41</v>
      </c>
      <c r="C157" s="165" t="s">
        <v>42</v>
      </c>
      <c r="D157" s="166" t="s">
        <v>45</v>
      </c>
      <c r="E157" s="166" t="s">
        <v>80</v>
      </c>
    </row>
    <row r="158" spans="1:8" x14ac:dyDescent="0.2">
      <c r="A158" s="117">
        <v>2170</v>
      </c>
      <c r="B158" s="161" t="s">
        <v>510</v>
      </c>
      <c r="C158" s="119">
        <f>SUM(C159:C161)</f>
        <v>4306249.13</v>
      </c>
      <c r="D158" s="161"/>
      <c r="E158" s="161" t="str">
        <f>IF(OR(C158&lt;&gt;0,C159&lt;&gt;0,C160&lt;&gt;0,C161&lt;&gt;0,C162&lt;&gt;0,C163&lt;&gt;0,C164&lt;&gt;0,C165&lt;&gt;0,C166&lt;&gt;0),"","SIN INFORMACIÓN QUE REVELAR")</f>
        <v/>
      </c>
    </row>
    <row r="159" spans="1:8" x14ac:dyDescent="0.2">
      <c r="A159" s="117">
        <v>2171</v>
      </c>
      <c r="B159" s="161" t="s">
        <v>511</v>
      </c>
      <c r="C159" s="119">
        <v>0</v>
      </c>
      <c r="D159" s="161"/>
      <c r="E159" s="161"/>
    </row>
    <row r="160" spans="1:8" x14ac:dyDescent="0.2">
      <c r="A160" s="117">
        <v>2172</v>
      </c>
      <c r="B160" s="161" t="s">
        <v>512</v>
      </c>
      <c r="C160" s="119">
        <v>0</v>
      </c>
      <c r="D160" s="161"/>
      <c r="E160" s="161"/>
    </row>
    <row r="161" spans="1:5" x14ac:dyDescent="0.2">
      <c r="A161" s="117">
        <v>2179</v>
      </c>
      <c r="B161" s="161" t="s">
        <v>513</v>
      </c>
      <c r="C161" s="119">
        <v>4306249.13</v>
      </c>
      <c r="D161" s="161"/>
      <c r="E161" s="161"/>
    </row>
    <row r="162" spans="1:5" x14ac:dyDescent="0.2">
      <c r="A162" s="117">
        <v>2260</v>
      </c>
      <c r="B162" s="161" t="s">
        <v>514</v>
      </c>
      <c r="C162" s="119">
        <f>SUM(C163:C166)</f>
        <v>0</v>
      </c>
      <c r="D162" s="161"/>
      <c r="E162" s="161"/>
    </row>
    <row r="163" spans="1:5" x14ac:dyDescent="0.2">
      <c r="A163" s="117">
        <v>2261</v>
      </c>
      <c r="B163" s="161" t="s">
        <v>515</v>
      </c>
      <c r="C163" s="119">
        <v>0</v>
      </c>
      <c r="D163" s="161"/>
      <c r="E163" s="155"/>
    </row>
    <row r="164" spans="1:5" x14ac:dyDescent="0.2">
      <c r="A164" s="117">
        <v>2262</v>
      </c>
      <c r="B164" s="161" t="s">
        <v>516</v>
      </c>
      <c r="C164" s="119">
        <v>0</v>
      </c>
      <c r="D164" s="161"/>
      <c r="E164" s="161"/>
    </row>
    <row r="165" spans="1:5" x14ac:dyDescent="0.2">
      <c r="A165" s="117">
        <v>2263</v>
      </c>
      <c r="B165" s="161" t="s">
        <v>517</v>
      </c>
      <c r="C165" s="119">
        <v>0</v>
      </c>
      <c r="D165" s="161"/>
      <c r="E165" s="161"/>
    </row>
    <row r="166" spans="1:5" x14ac:dyDescent="0.2">
      <c r="A166" s="117">
        <v>2269</v>
      </c>
      <c r="B166" s="161" t="s">
        <v>518</v>
      </c>
      <c r="C166" s="119">
        <v>0</v>
      </c>
      <c r="D166" s="161"/>
      <c r="E166" s="161"/>
    </row>
    <row r="167" spans="1:5" x14ac:dyDescent="0.2">
      <c r="A167" s="75"/>
      <c r="B167" s="75"/>
      <c r="C167" s="75"/>
      <c r="D167" s="75"/>
      <c r="E167" s="75"/>
    </row>
    <row r="168" spans="1:5" x14ac:dyDescent="0.2">
      <c r="A168" s="74" t="s">
        <v>519</v>
      </c>
      <c r="B168" s="74"/>
      <c r="C168" s="74"/>
      <c r="D168" s="74"/>
      <c r="E168" s="74"/>
    </row>
    <row r="169" spans="1:5" x14ac:dyDescent="0.2">
      <c r="A169" s="165" t="s">
        <v>44</v>
      </c>
      <c r="B169" s="165" t="s">
        <v>41</v>
      </c>
      <c r="C169" s="165" t="s">
        <v>42</v>
      </c>
      <c r="D169" s="166" t="s">
        <v>45</v>
      </c>
      <c r="E169" s="166" t="s">
        <v>80</v>
      </c>
    </row>
    <row r="170" spans="1:5" x14ac:dyDescent="0.2">
      <c r="A170" s="117">
        <v>2190</v>
      </c>
      <c r="B170" s="161" t="s">
        <v>520</v>
      </c>
      <c r="C170" s="119">
        <f>SUM(C171:C173)</f>
        <v>2245.63</v>
      </c>
      <c r="D170" s="161"/>
      <c r="E170" s="161" t="str">
        <f>IF(OR(C170&lt;&gt;0,C171&lt;&gt;0,C172&lt;&gt;0,C173&lt;&gt;0),"","SIN INFORMACIÓN QUE REVELAR")</f>
        <v/>
      </c>
    </row>
    <row r="171" spans="1:5" x14ac:dyDescent="0.2">
      <c r="A171" s="117">
        <v>2191</v>
      </c>
      <c r="B171" s="161" t="s">
        <v>521</v>
      </c>
      <c r="C171" s="119">
        <v>2245.63</v>
      </c>
      <c r="D171" s="161"/>
      <c r="E171" s="161"/>
    </row>
    <row r="172" spans="1:5" x14ac:dyDescent="0.2">
      <c r="A172" s="117">
        <v>2192</v>
      </c>
      <c r="B172" s="161" t="s">
        <v>522</v>
      </c>
      <c r="C172" s="119">
        <v>0</v>
      </c>
      <c r="D172" s="161"/>
      <c r="E172" s="155"/>
    </row>
    <row r="173" spans="1:5" x14ac:dyDescent="0.2">
      <c r="A173" s="117">
        <v>2199</v>
      </c>
      <c r="B173" s="161" t="s">
        <v>171</v>
      </c>
      <c r="C173" s="119">
        <v>0</v>
      </c>
      <c r="D173" s="161"/>
      <c r="E173" s="161"/>
    </row>
    <row r="174" spans="1:5" x14ac:dyDescent="0.2">
      <c r="A174" s="75"/>
      <c r="B174" s="75"/>
      <c r="C174" s="82"/>
      <c r="D174" s="75"/>
      <c r="E174" s="75"/>
    </row>
    <row r="175" spans="1:5" x14ac:dyDescent="0.2">
      <c r="A175" s="75"/>
      <c r="B175" s="75"/>
      <c r="C175" s="75"/>
      <c r="D175" s="75"/>
      <c r="E175" s="75"/>
    </row>
    <row r="176" spans="1:5" x14ac:dyDescent="0.2">
      <c r="A176" s="75" t="s">
        <v>467</v>
      </c>
      <c r="C176" s="75"/>
      <c r="D176" s="75"/>
      <c r="E176" s="7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" right="0" top="0.35433070866141736" bottom="0.35433070866141736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view="pageLayout" zoomScaleNormal="100" workbookViewId="0">
      <selection activeCell="F1" sqref="F1"/>
    </sheetView>
  </sheetViews>
  <sheetFormatPr baseColWidth="10" defaultColWidth="9.140625" defaultRowHeight="11.25" x14ac:dyDescent="0.2"/>
  <cols>
    <col min="1" max="1" width="10" style="20" customWidth="1"/>
    <col min="2" max="2" width="36.7109375" style="20" customWidth="1"/>
    <col min="3" max="3" width="9.5703125" style="20" bestFit="1" customWidth="1"/>
    <col min="4" max="4" width="10.28515625" style="20" bestFit="1" customWidth="1"/>
    <col min="5" max="5" width="11.85546875" style="20" customWidth="1"/>
    <col min="6" max="16384" width="9.140625" style="20"/>
  </cols>
  <sheetData>
    <row r="1" spans="1:5" ht="18.95" customHeight="1" x14ac:dyDescent="0.2">
      <c r="A1" s="174" t="s">
        <v>540</v>
      </c>
      <c r="B1" s="174"/>
      <c r="C1" s="174"/>
      <c r="D1" s="18" t="s">
        <v>449</v>
      </c>
      <c r="E1" s="19">
        <v>2025</v>
      </c>
    </row>
    <row r="2" spans="1:5" ht="18.95" customHeight="1" x14ac:dyDescent="0.2">
      <c r="A2" s="174" t="s">
        <v>455</v>
      </c>
      <c r="B2" s="174"/>
      <c r="C2" s="174"/>
      <c r="D2" s="18" t="s">
        <v>450</v>
      </c>
      <c r="E2" s="19" t="s">
        <v>452</v>
      </c>
    </row>
    <row r="3" spans="1:5" ht="18.95" customHeight="1" x14ac:dyDescent="0.2">
      <c r="A3" s="174" t="s">
        <v>547</v>
      </c>
      <c r="B3" s="174"/>
      <c r="C3" s="174"/>
      <c r="D3" s="18" t="s">
        <v>451</v>
      </c>
      <c r="E3" s="19">
        <v>4</v>
      </c>
    </row>
    <row r="4" spans="1:5" ht="18.95" customHeight="1" x14ac:dyDescent="0.2">
      <c r="A4" s="174" t="s">
        <v>466</v>
      </c>
      <c r="B4" s="174"/>
      <c r="C4" s="174"/>
      <c r="D4" s="18"/>
      <c r="E4" s="19"/>
    </row>
    <row r="5" spans="1:5" x14ac:dyDescent="0.2">
      <c r="A5" s="21" t="s">
        <v>69</v>
      </c>
      <c r="B5" s="22"/>
      <c r="C5" s="22"/>
      <c r="D5" s="22"/>
      <c r="E5" s="22"/>
    </row>
    <row r="7" spans="1:5" x14ac:dyDescent="0.2">
      <c r="A7" s="22" t="s">
        <v>65</v>
      </c>
      <c r="B7" s="22"/>
      <c r="C7" s="22"/>
      <c r="D7" s="22"/>
      <c r="E7" s="22"/>
    </row>
    <row r="8" spans="1:5" x14ac:dyDescent="0.2">
      <c r="A8" s="23" t="s">
        <v>44</v>
      </c>
      <c r="B8" s="23" t="s">
        <v>41</v>
      </c>
      <c r="C8" s="23" t="s">
        <v>42</v>
      </c>
      <c r="D8" s="23" t="s">
        <v>43</v>
      </c>
      <c r="E8" s="23" t="s">
        <v>45</v>
      </c>
    </row>
    <row r="9" spans="1:5" x14ac:dyDescent="0.2">
      <c r="A9" s="102">
        <v>3110</v>
      </c>
      <c r="B9" s="100" t="s">
        <v>206</v>
      </c>
      <c r="C9" s="101">
        <v>275149742.29000002</v>
      </c>
      <c r="D9" s="100"/>
      <c r="E9" s="100" t="str">
        <f>IF(OR(C9&lt;&gt;0,C10&lt;&gt;0,C11&lt;&gt;0),"","SIN INFORMACIÓN QUE REVELAR")</f>
        <v/>
      </c>
    </row>
    <row r="10" spans="1:5" x14ac:dyDescent="0.2">
      <c r="A10" s="102">
        <v>3120</v>
      </c>
      <c r="B10" s="100" t="s">
        <v>337</v>
      </c>
      <c r="C10" s="101">
        <v>2778887.22</v>
      </c>
      <c r="D10" s="100"/>
      <c r="E10" s="155"/>
    </row>
    <row r="11" spans="1:5" x14ac:dyDescent="0.2">
      <c r="A11" s="102">
        <v>3130</v>
      </c>
      <c r="B11" s="100" t="s">
        <v>338</v>
      </c>
      <c r="C11" s="101">
        <v>0</v>
      </c>
      <c r="D11" s="100"/>
      <c r="E11" s="100"/>
    </row>
    <row r="13" spans="1:5" x14ac:dyDescent="0.2">
      <c r="A13" s="22" t="s">
        <v>66</v>
      </c>
      <c r="B13" s="22"/>
      <c r="C13" s="22"/>
      <c r="D13" s="22"/>
      <c r="E13" s="22"/>
    </row>
    <row r="14" spans="1:5" x14ac:dyDescent="0.2">
      <c r="A14" s="23" t="s">
        <v>44</v>
      </c>
      <c r="B14" s="23" t="s">
        <v>41</v>
      </c>
      <c r="C14" s="23" t="s">
        <v>42</v>
      </c>
      <c r="D14" s="23" t="s">
        <v>339</v>
      </c>
      <c r="E14" s="23"/>
    </row>
    <row r="15" spans="1:5" x14ac:dyDescent="0.2">
      <c r="A15" s="102">
        <v>3210</v>
      </c>
      <c r="B15" s="100" t="s">
        <v>340</v>
      </c>
      <c r="C15" s="101">
        <v>67820645.409999996</v>
      </c>
      <c r="D15" s="100"/>
      <c r="E15" s="10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02">
        <v>3220</v>
      </c>
      <c r="B16" s="100" t="s">
        <v>341</v>
      </c>
      <c r="C16" s="101">
        <v>480254010.43000001</v>
      </c>
      <c r="D16" s="100"/>
      <c r="E16" s="100"/>
    </row>
    <row r="17" spans="1:5" x14ac:dyDescent="0.2">
      <c r="A17" s="102">
        <v>3230</v>
      </c>
      <c r="B17" s="100" t="s">
        <v>342</v>
      </c>
      <c r="C17" s="101">
        <f>SUM(C18:C21)</f>
        <v>5474</v>
      </c>
      <c r="D17" s="100"/>
      <c r="E17" s="100"/>
    </row>
    <row r="18" spans="1:5" x14ac:dyDescent="0.2">
      <c r="A18" s="102">
        <v>3231</v>
      </c>
      <c r="B18" s="100" t="s">
        <v>343</v>
      </c>
      <c r="C18" s="101">
        <v>5474</v>
      </c>
      <c r="D18" s="100"/>
      <c r="E18" s="100"/>
    </row>
    <row r="19" spans="1:5" x14ac:dyDescent="0.2">
      <c r="A19" s="102">
        <v>3232</v>
      </c>
      <c r="B19" s="100" t="s">
        <v>344</v>
      </c>
      <c r="C19" s="101">
        <v>0</v>
      </c>
      <c r="D19" s="100"/>
      <c r="E19" s="155"/>
    </row>
    <row r="20" spans="1:5" x14ac:dyDescent="0.2">
      <c r="A20" s="102">
        <v>3233</v>
      </c>
      <c r="B20" s="100" t="s">
        <v>345</v>
      </c>
      <c r="C20" s="101">
        <v>0</v>
      </c>
      <c r="D20" s="100"/>
      <c r="E20" s="100"/>
    </row>
    <row r="21" spans="1:5" x14ac:dyDescent="0.2">
      <c r="A21" s="102">
        <v>3239</v>
      </c>
      <c r="B21" s="100" t="s">
        <v>346</v>
      </c>
      <c r="C21" s="101">
        <v>0</v>
      </c>
      <c r="D21" s="100"/>
      <c r="E21" s="100"/>
    </row>
    <row r="22" spans="1:5" x14ac:dyDescent="0.2">
      <c r="A22" s="102">
        <v>3240</v>
      </c>
      <c r="B22" s="100" t="s">
        <v>347</v>
      </c>
      <c r="C22" s="101">
        <f>SUM(C23:C25)</f>
        <v>0</v>
      </c>
      <c r="D22" s="100"/>
      <c r="E22" s="100"/>
    </row>
    <row r="23" spans="1:5" x14ac:dyDescent="0.2">
      <c r="A23" s="102">
        <v>3241</v>
      </c>
      <c r="B23" s="100" t="s">
        <v>348</v>
      </c>
      <c r="C23" s="101">
        <v>0</v>
      </c>
      <c r="D23" s="100"/>
      <c r="E23" s="100"/>
    </row>
    <row r="24" spans="1:5" x14ac:dyDescent="0.2">
      <c r="A24" s="102">
        <v>3242</v>
      </c>
      <c r="B24" s="100" t="s">
        <v>349</v>
      </c>
      <c r="C24" s="101">
        <v>0</v>
      </c>
      <c r="D24" s="100"/>
      <c r="E24" s="100"/>
    </row>
    <row r="25" spans="1:5" x14ac:dyDescent="0.2">
      <c r="A25" s="102">
        <v>3243</v>
      </c>
      <c r="B25" s="100" t="s">
        <v>350</v>
      </c>
      <c r="C25" s="101">
        <v>0</v>
      </c>
      <c r="D25" s="100"/>
      <c r="E25" s="100"/>
    </row>
    <row r="26" spans="1:5" x14ac:dyDescent="0.2">
      <c r="A26" s="102">
        <v>3250</v>
      </c>
      <c r="B26" s="100" t="s">
        <v>351</v>
      </c>
      <c r="C26" s="101">
        <f>SUM(C27:C29)</f>
        <v>0</v>
      </c>
      <c r="D26" s="100"/>
      <c r="E26" s="100"/>
    </row>
    <row r="27" spans="1:5" x14ac:dyDescent="0.2">
      <c r="A27" s="102">
        <v>3251</v>
      </c>
      <c r="B27" s="100" t="s">
        <v>352</v>
      </c>
      <c r="C27" s="101">
        <v>0</v>
      </c>
      <c r="D27" s="100"/>
      <c r="E27" s="100"/>
    </row>
    <row r="28" spans="1:5" x14ac:dyDescent="0.2">
      <c r="A28" s="102">
        <v>3252</v>
      </c>
      <c r="B28" s="100" t="s">
        <v>353</v>
      </c>
      <c r="C28" s="101">
        <v>0</v>
      </c>
      <c r="D28" s="100"/>
      <c r="E28" s="100"/>
    </row>
    <row r="29" spans="1:5" x14ac:dyDescent="0.2">
      <c r="A29" s="102">
        <v>3253</v>
      </c>
      <c r="B29" s="100" t="s">
        <v>539</v>
      </c>
      <c r="C29" s="101">
        <v>0</v>
      </c>
      <c r="D29" s="100"/>
      <c r="E29" s="100"/>
    </row>
    <row r="31" spans="1:5" x14ac:dyDescent="0.2">
      <c r="A31" s="20" t="s">
        <v>541</v>
      </c>
    </row>
    <row r="32" spans="1:5" x14ac:dyDescent="0.2">
      <c r="A32" s="20" t="s">
        <v>542</v>
      </c>
    </row>
    <row r="38" spans="2:5" x14ac:dyDescent="0.2">
      <c r="B38" s="97"/>
      <c r="C38" s="14"/>
      <c r="D38" s="14"/>
      <c r="E38" s="97"/>
    </row>
    <row r="39" spans="2:5" x14ac:dyDescent="0.2">
      <c r="B39" s="96"/>
      <c r="C39" s="14"/>
      <c r="D39" s="14"/>
      <c r="E39" s="9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showWhiteSpace="0" view="pageLayout" zoomScaleNormal="100" workbookViewId="0">
      <selection activeCell="F8" sqref="F8"/>
    </sheetView>
  </sheetViews>
  <sheetFormatPr baseColWidth="10" defaultColWidth="9.140625" defaultRowHeight="11.25" x14ac:dyDescent="0.2"/>
  <cols>
    <col min="1" max="1" width="10" style="20" customWidth="1"/>
    <col min="2" max="2" width="63.42578125" style="20" bestFit="1" customWidth="1"/>
    <col min="3" max="3" width="9.7109375" style="20" customWidth="1"/>
    <col min="4" max="4" width="13.7109375" style="20" customWidth="1"/>
    <col min="5" max="5" width="12.28515625" style="20" customWidth="1"/>
    <col min="6" max="16384" width="9.140625" style="20"/>
  </cols>
  <sheetData>
    <row r="1" spans="1:5" s="24" customFormat="1" ht="18.95" customHeight="1" x14ac:dyDescent="0.25">
      <c r="A1" s="174" t="s">
        <v>540</v>
      </c>
      <c r="B1" s="174"/>
      <c r="C1" s="174"/>
      <c r="D1" s="18" t="s">
        <v>449</v>
      </c>
      <c r="E1" s="19">
        <v>2025</v>
      </c>
    </row>
    <row r="2" spans="1:5" s="24" customFormat="1" ht="18.95" customHeight="1" x14ac:dyDescent="0.25">
      <c r="A2" s="174" t="s">
        <v>456</v>
      </c>
      <c r="B2" s="174"/>
      <c r="C2" s="174"/>
      <c r="D2" s="18" t="s">
        <v>450</v>
      </c>
      <c r="E2" s="19" t="s">
        <v>452</v>
      </c>
    </row>
    <row r="3" spans="1:5" s="24" customFormat="1" ht="18.95" customHeight="1" x14ac:dyDescent="0.25">
      <c r="A3" s="174" t="s">
        <v>547</v>
      </c>
      <c r="B3" s="174"/>
      <c r="C3" s="174"/>
      <c r="D3" s="18" t="s">
        <v>451</v>
      </c>
      <c r="E3" s="19">
        <v>4</v>
      </c>
    </row>
    <row r="4" spans="1:5" s="24" customFormat="1" ht="18.95" customHeight="1" x14ac:dyDescent="0.25">
      <c r="A4" s="174" t="s">
        <v>466</v>
      </c>
      <c r="B4" s="174"/>
      <c r="C4" s="174"/>
      <c r="D4" s="18"/>
      <c r="E4" s="19"/>
    </row>
    <row r="5" spans="1:5" x14ac:dyDescent="0.2">
      <c r="A5" s="21" t="s">
        <v>69</v>
      </c>
      <c r="B5" s="22"/>
      <c r="C5" s="22"/>
      <c r="D5" s="22"/>
      <c r="E5" s="22"/>
    </row>
    <row r="7" spans="1:5" x14ac:dyDescent="0.2">
      <c r="A7" s="22" t="s">
        <v>529</v>
      </c>
      <c r="B7" s="22"/>
      <c r="C7" s="22"/>
      <c r="D7" s="22"/>
      <c r="E7" s="77"/>
    </row>
    <row r="8" spans="1:5" x14ac:dyDescent="0.2">
      <c r="A8" s="167" t="s">
        <v>44</v>
      </c>
      <c r="B8" s="167" t="s">
        <v>41</v>
      </c>
      <c r="C8" s="167">
        <v>2025</v>
      </c>
      <c r="D8" s="167">
        <v>2024</v>
      </c>
      <c r="E8" s="78"/>
    </row>
    <row r="9" spans="1:5" x14ac:dyDescent="0.2">
      <c r="A9" s="102">
        <v>1111</v>
      </c>
      <c r="B9" s="100" t="s">
        <v>354</v>
      </c>
      <c r="C9" s="101">
        <v>4504962.8600000003</v>
      </c>
      <c r="D9" s="101">
        <v>3111096.61</v>
      </c>
      <c r="E9" s="20" t="str">
        <f>IF(OR(C9&lt;&gt;0,C10&lt;&gt;0,C11&lt;&gt;0,C12&lt;&gt;0,C13&lt;&gt;0,C14&lt;&gt;0,C15&lt;&gt;0,C16&lt;&gt;0),"","SIN INFORMACIÓN QUE REVELAR")</f>
        <v/>
      </c>
    </row>
    <row r="10" spans="1:5" x14ac:dyDescent="0.2">
      <c r="A10" s="102">
        <v>1112</v>
      </c>
      <c r="B10" s="100" t="s">
        <v>355</v>
      </c>
      <c r="C10" s="101">
        <v>159173468.62</v>
      </c>
      <c r="D10" s="101">
        <v>15362580.91</v>
      </c>
    </row>
    <row r="11" spans="1:5" x14ac:dyDescent="0.2">
      <c r="A11" s="102">
        <v>1113</v>
      </c>
      <c r="B11" s="100" t="s">
        <v>356</v>
      </c>
      <c r="C11" s="101">
        <v>0</v>
      </c>
      <c r="D11" s="101">
        <v>0</v>
      </c>
    </row>
    <row r="12" spans="1:5" x14ac:dyDescent="0.2">
      <c r="A12" s="102">
        <v>1114</v>
      </c>
      <c r="B12" s="100" t="s">
        <v>70</v>
      </c>
      <c r="C12" s="101">
        <v>103255888</v>
      </c>
      <c r="D12" s="101">
        <v>264588583.58000001</v>
      </c>
    </row>
    <row r="13" spans="1:5" x14ac:dyDescent="0.2">
      <c r="A13" s="102">
        <v>1115</v>
      </c>
      <c r="B13" s="100" t="s">
        <v>71</v>
      </c>
      <c r="C13" s="101">
        <v>0</v>
      </c>
      <c r="D13" s="101">
        <v>0</v>
      </c>
    </row>
    <row r="14" spans="1:5" x14ac:dyDescent="0.2">
      <c r="A14" s="102">
        <v>1116</v>
      </c>
      <c r="B14" s="100" t="s">
        <v>357</v>
      </c>
      <c r="C14" s="101">
        <v>0</v>
      </c>
      <c r="D14" s="101">
        <v>0</v>
      </c>
    </row>
    <row r="15" spans="1:5" x14ac:dyDescent="0.2">
      <c r="A15" s="102">
        <v>1119</v>
      </c>
      <c r="B15" s="100" t="s">
        <v>358</v>
      </c>
      <c r="C15" s="101">
        <v>0</v>
      </c>
      <c r="D15" s="101">
        <v>0</v>
      </c>
    </row>
    <row r="16" spans="1:5" x14ac:dyDescent="0.2">
      <c r="A16" s="98">
        <v>1110</v>
      </c>
      <c r="B16" s="99" t="s">
        <v>468</v>
      </c>
      <c r="C16" s="103">
        <f>SUM(C9:C15)</f>
        <v>266934319.48000002</v>
      </c>
      <c r="D16" s="103">
        <f>SUM(D9:D15)</f>
        <v>283062261.10000002</v>
      </c>
    </row>
    <row r="18" spans="1:5" x14ac:dyDescent="0.2">
      <c r="A18" s="22" t="s">
        <v>530</v>
      </c>
      <c r="B18" s="22"/>
      <c r="C18" s="22"/>
      <c r="D18" s="22"/>
    </row>
    <row r="19" spans="1:5" x14ac:dyDescent="0.2">
      <c r="A19" s="167" t="s">
        <v>44</v>
      </c>
      <c r="B19" s="167" t="s">
        <v>41</v>
      </c>
      <c r="C19" s="167">
        <v>2025</v>
      </c>
      <c r="D19" s="167">
        <v>2024</v>
      </c>
    </row>
    <row r="20" spans="1:5" x14ac:dyDescent="0.2">
      <c r="A20" s="98">
        <v>1230</v>
      </c>
      <c r="B20" s="99" t="s">
        <v>102</v>
      </c>
      <c r="C20" s="103">
        <f>SUM(C21:C27)</f>
        <v>58404672.310000002</v>
      </c>
      <c r="D20" s="103">
        <f>SUM(D21:D27)</f>
        <v>64162708.710000001</v>
      </c>
      <c r="E20" s="20" t="str">
        <f>IF(OR(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0),"","SIN INFORMACIÓN QUE REVELAR")</f>
        <v/>
      </c>
    </row>
    <row r="21" spans="1:5" x14ac:dyDescent="0.2">
      <c r="A21" s="102">
        <v>1231</v>
      </c>
      <c r="B21" s="100" t="s">
        <v>103</v>
      </c>
      <c r="C21" s="101">
        <v>7388450.5499999998</v>
      </c>
      <c r="D21" s="101">
        <v>0</v>
      </c>
    </row>
    <row r="22" spans="1:5" x14ac:dyDescent="0.2">
      <c r="A22" s="102">
        <v>1232</v>
      </c>
      <c r="B22" s="100" t="s">
        <v>104</v>
      </c>
      <c r="C22" s="101">
        <v>7498655.4699999997</v>
      </c>
      <c r="D22" s="101">
        <v>0</v>
      </c>
    </row>
    <row r="23" spans="1:5" x14ac:dyDescent="0.2">
      <c r="A23" s="102">
        <v>1233</v>
      </c>
      <c r="B23" s="100" t="s">
        <v>105</v>
      </c>
      <c r="C23" s="101">
        <v>0</v>
      </c>
      <c r="D23" s="101">
        <v>0</v>
      </c>
    </row>
    <row r="24" spans="1:5" x14ac:dyDescent="0.2">
      <c r="A24" s="102">
        <v>1234</v>
      </c>
      <c r="B24" s="100" t="s">
        <v>106</v>
      </c>
      <c r="C24" s="101">
        <v>0</v>
      </c>
      <c r="D24" s="101">
        <v>0</v>
      </c>
    </row>
    <row r="25" spans="1:5" x14ac:dyDescent="0.2">
      <c r="A25" s="102">
        <v>1235</v>
      </c>
      <c r="B25" s="100" t="s">
        <v>107</v>
      </c>
      <c r="C25" s="101">
        <v>33643065.649999999</v>
      </c>
      <c r="D25" s="101">
        <v>55712624.060000002</v>
      </c>
    </row>
    <row r="26" spans="1:5" x14ac:dyDescent="0.2">
      <c r="A26" s="102">
        <v>1236</v>
      </c>
      <c r="B26" s="100" t="s">
        <v>108</v>
      </c>
      <c r="C26" s="101">
        <v>9874500.6400000006</v>
      </c>
      <c r="D26" s="101">
        <v>8450084.6500000004</v>
      </c>
    </row>
    <row r="27" spans="1:5" x14ac:dyDescent="0.2">
      <c r="A27" s="102">
        <v>1239</v>
      </c>
      <c r="B27" s="100" t="s">
        <v>109</v>
      </c>
      <c r="C27" s="101">
        <v>0</v>
      </c>
      <c r="D27" s="101">
        <v>0</v>
      </c>
    </row>
    <row r="28" spans="1:5" x14ac:dyDescent="0.2">
      <c r="A28" s="98">
        <v>1240</v>
      </c>
      <c r="B28" s="99" t="s">
        <v>110</v>
      </c>
      <c r="C28" s="103">
        <f>SUM(C29:C36)</f>
        <v>37638648.810000002</v>
      </c>
      <c r="D28" s="103">
        <f>SUM(D29:D36)</f>
        <v>32219386.239999995</v>
      </c>
    </row>
    <row r="29" spans="1:5" x14ac:dyDescent="0.2">
      <c r="A29" s="102">
        <v>1241</v>
      </c>
      <c r="B29" s="100" t="s">
        <v>111</v>
      </c>
      <c r="C29" s="101">
        <v>1056063.08</v>
      </c>
      <c r="D29" s="101">
        <v>1115518.22</v>
      </c>
    </row>
    <row r="30" spans="1:5" x14ac:dyDescent="0.2">
      <c r="A30" s="102">
        <v>1242</v>
      </c>
      <c r="B30" s="100" t="s">
        <v>112</v>
      </c>
      <c r="C30" s="101">
        <v>147068.85</v>
      </c>
      <c r="D30" s="101">
        <v>19380</v>
      </c>
    </row>
    <row r="31" spans="1:5" x14ac:dyDescent="0.2">
      <c r="A31" s="102">
        <v>1243</v>
      </c>
      <c r="B31" s="100" t="s">
        <v>113</v>
      </c>
      <c r="C31" s="101">
        <v>8500</v>
      </c>
      <c r="D31" s="101">
        <v>13903.43</v>
      </c>
    </row>
    <row r="32" spans="1:5" x14ac:dyDescent="0.2">
      <c r="A32" s="102">
        <v>1244</v>
      </c>
      <c r="B32" s="100" t="s">
        <v>114</v>
      </c>
      <c r="C32" s="101">
        <v>20272668.960000001</v>
      </c>
      <c r="D32" s="101">
        <v>20699389.649999999</v>
      </c>
    </row>
    <row r="33" spans="1:5" x14ac:dyDescent="0.2">
      <c r="A33" s="102">
        <v>1245</v>
      </c>
      <c r="B33" s="100" t="s">
        <v>115</v>
      </c>
      <c r="C33" s="101">
        <v>0</v>
      </c>
      <c r="D33" s="101">
        <v>0</v>
      </c>
    </row>
    <row r="34" spans="1:5" x14ac:dyDescent="0.2">
      <c r="A34" s="102">
        <v>1246</v>
      </c>
      <c r="B34" s="100" t="s">
        <v>116</v>
      </c>
      <c r="C34" s="101">
        <v>16154347.92</v>
      </c>
      <c r="D34" s="101">
        <v>10371194.939999999</v>
      </c>
    </row>
    <row r="35" spans="1:5" x14ac:dyDescent="0.2">
      <c r="A35" s="102">
        <v>1247</v>
      </c>
      <c r="B35" s="100" t="s">
        <v>117</v>
      </c>
      <c r="C35" s="101">
        <v>0</v>
      </c>
      <c r="D35" s="101">
        <v>0</v>
      </c>
    </row>
    <row r="36" spans="1:5" x14ac:dyDescent="0.2">
      <c r="A36" s="102">
        <v>1248</v>
      </c>
      <c r="B36" s="100" t="s">
        <v>118</v>
      </c>
      <c r="C36" s="101">
        <v>0</v>
      </c>
      <c r="D36" s="101">
        <v>0</v>
      </c>
    </row>
    <row r="37" spans="1:5" x14ac:dyDescent="0.2">
      <c r="A37" s="104">
        <v>1250</v>
      </c>
      <c r="B37" s="105" t="s">
        <v>120</v>
      </c>
      <c r="C37" s="106">
        <f>SUM(C38:C42)</f>
        <v>900492.90999999992</v>
      </c>
      <c r="D37" s="106">
        <f>SUM(D38:D42)</f>
        <v>411235.72</v>
      </c>
    </row>
    <row r="38" spans="1:5" x14ac:dyDescent="0.2">
      <c r="A38" s="107">
        <v>1251</v>
      </c>
      <c r="B38" s="108" t="s">
        <v>121</v>
      </c>
      <c r="C38" s="109">
        <v>725547.11</v>
      </c>
      <c r="D38" s="109">
        <v>366890.72</v>
      </c>
    </row>
    <row r="39" spans="1:5" x14ac:dyDescent="0.2">
      <c r="A39" s="107">
        <v>1252</v>
      </c>
      <c r="B39" s="108" t="s">
        <v>122</v>
      </c>
      <c r="C39" s="109">
        <v>0</v>
      </c>
      <c r="D39" s="109">
        <v>0</v>
      </c>
    </row>
    <row r="40" spans="1:5" x14ac:dyDescent="0.2">
      <c r="A40" s="107">
        <v>1253</v>
      </c>
      <c r="B40" s="108" t="s">
        <v>123</v>
      </c>
      <c r="C40" s="109">
        <v>0</v>
      </c>
      <c r="D40" s="109">
        <v>0</v>
      </c>
    </row>
    <row r="41" spans="1:5" x14ac:dyDescent="0.2">
      <c r="A41" s="107">
        <v>1254</v>
      </c>
      <c r="B41" s="108" t="s">
        <v>124</v>
      </c>
      <c r="C41" s="109">
        <v>174945.8</v>
      </c>
      <c r="D41" s="109">
        <v>44345</v>
      </c>
    </row>
    <row r="42" spans="1:5" x14ac:dyDescent="0.2">
      <c r="A42" s="107">
        <v>1259</v>
      </c>
      <c r="B42" s="108" t="s">
        <v>125</v>
      </c>
      <c r="C42" s="109">
        <v>0</v>
      </c>
      <c r="D42" s="109">
        <v>0</v>
      </c>
    </row>
    <row r="43" spans="1:5" x14ac:dyDescent="0.2">
      <c r="A43" s="100"/>
      <c r="B43" s="110" t="s">
        <v>469</v>
      </c>
      <c r="C43" s="103">
        <f>C20+C28+C37</f>
        <v>96943814.030000001</v>
      </c>
      <c r="D43" s="103">
        <f>D20+D28+D37</f>
        <v>96793330.669999987</v>
      </c>
    </row>
    <row r="44" spans="1:5" x14ac:dyDescent="0.2">
      <c r="B44" s="139"/>
      <c r="C44" s="140"/>
      <c r="D44" s="140"/>
    </row>
    <row r="46" spans="1:5" x14ac:dyDescent="0.2">
      <c r="A46" s="22" t="s">
        <v>531</v>
      </c>
      <c r="B46" s="22"/>
      <c r="C46" s="22"/>
      <c r="D46" s="22"/>
      <c r="E46" s="77"/>
    </row>
    <row r="47" spans="1:5" x14ac:dyDescent="0.2">
      <c r="A47" s="167" t="s">
        <v>44</v>
      </c>
      <c r="B47" s="167" t="s">
        <v>41</v>
      </c>
      <c r="C47" s="167">
        <v>2025</v>
      </c>
      <c r="D47" s="167">
        <v>2024</v>
      </c>
      <c r="E47" s="78"/>
    </row>
    <row r="48" spans="1:5" x14ac:dyDescent="0.2">
      <c r="A48" s="98">
        <v>3210</v>
      </c>
      <c r="B48" s="99" t="s">
        <v>470</v>
      </c>
      <c r="C48" s="103">
        <v>67820645.409999996</v>
      </c>
      <c r="D48" s="103">
        <v>98036550.579999998</v>
      </c>
      <c r="E48" s="2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102"/>
      <c r="B49" s="110" t="s">
        <v>460</v>
      </c>
      <c r="C49" s="103">
        <f>C54+C66+C94+C97+C50</f>
        <v>51674935.630000003</v>
      </c>
      <c r="D49" s="103">
        <f>D54+D66+D94+D97+D50</f>
        <v>43152361.599999994</v>
      </c>
    </row>
    <row r="50" spans="1:4" x14ac:dyDescent="0.2">
      <c r="A50" s="111">
        <v>5100</v>
      </c>
      <c r="B50" s="112" t="s">
        <v>231</v>
      </c>
      <c r="C50" s="113">
        <f>SUM(C53+C51)</f>
        <v>0</v>
      </c>
      <c r="D50" s="113">
        <f>SUM(D53+D51)</f>
        <v>0</v>
      </c>
    </row>
    <row r="51" spans="1:4" x14ac:dyDescent="0.2">
      <c r="A51" s="114">
        <v>5120</v>
      </c>
      <c r="B51" s="115" t="s">
        <v>98</v>
      </c>
      <c r="C51" s="116">
        <f>C52</f>
        <v>0</v>
      </c>
      <c r="D51" s="116">
        <f>D52</f>
        <v>0</v>
      </c>
    </row>
    <row r="52" spans="1:4" x14ac:dyDescent="0.2">
      <c r="A52" s="117">
        <v>5120</v>
      </c>
      <c r="B52" s="118" t="s">
        <v>98</v>
      </c>
      <c r="C52" s="119">
        <v>0</v>
      </c>
      <c r="D52" s="119">
        <v>0</v>
      </c>
    </row>
    <row r="53" spans="1:4" x14ac:dyDescent="0.2">
      <c r="A53" s="120">
        <v>5130</v>
      </c>
      <c r="B53" s="121" t="s">
        <v>488</v>
      </c>
      <c r="C53" s="122">
        <v>0</v>
      </c>
      <c r="D53" s="122">
        <v>0</v>
      </c>
    </row>
    <row r="54" spans="1:4" x14ac:dyDescent="0.2">
      <c r="A54" s="98">
        <v>5400</v>
      </c>
      <c r="B54" s="99" t="s">
        <v>296</v>
      </c>
      <c r="C54" s="103">
        <f>C55+C57+C59+C61+C63</f>
        <v>0</v>
      </c>
      <c r="D54" s="103">
        <f>D55+D57+D59+D61+D63</f>
        <v>0</v>
      </c>
    </row>
    <row r="55" spans="1:4" x14ac:dyDescent="0.2">
      <c r="A55" s="102">
        <v>5410</v>
      </c>
      <c r="B55" s="100" t="s">
        <v>461</v>
      </c>
      <c r="C55" s="101">
        <f>C56</f>
        <v>0</v>
      </c>
      <c r="D55" s="101">
        <f>D56</f>
        <v>0</v>
      </c>
    </row>
    <row r="56" spans="1:4" x14ac:dyDescent="0.2">
      <c r="A56" s="102">
        <v>5411</v>
      </c>
      <c r="B56" s="100" t="s">
        <v>298</v>
      </c>
      <c r="C56" s="101">
        <v>0</v>
      </c>
      <c r="D56" s="101">
        <v>0</v>
      </c>
    </row>
    <row r="57" spans="1:4" x14ac:dyDescent="0.2">
      <c r="A57" s="102">
        <v>5420</v>
      </c>
      <c r="B57" s="100" t="s">
        <v>462</v>
      </c>
      <c r="C57" s="101">
        <f>C58</f>
        <v>0</v>
      </c>
      <c r="D57" s="101">
        <f>D58</f>
        <v>0</v>
      </c>
    </row>
    <row r="58" spans="1:4" x14ac:dyDescent="0.2">
      <c r="A58" s="102">
        <v>5421</v>
      </c>
      <c r="B58" s="100" t="s">
        <v>301</v>
      </c>
      <c r="C58" s="101">
        <v>0</v>
      </c>
      <c r="D58" s="101">
        <v>0</v>
      </c>
    </row>
    <row r="59" spans="1:4" x14ac:dyDescent="0.2">
      <c r="A59" s="102">
        <v>5430</v>
      </c>
      <c r="B59" s="100" t="s">
        <v>463</v>
      </c>
      <c r="C59" s="101">
        <f>C60</f>
        <v>0</v>
      </c>
      <c r="D59" s="101">
        <f>D60</f>
        <v>0</v>
      </c>
    </row>
    <row r="60" spans="1:4" x14ac:dyDescent="0.2">
      <c r="A60" s="102">
        <v>5431</v>
      </c>
      <c r="B60" s="100" t="s">
        <v>304</v>
      </c>
      <c r="C60" s="101">
        <v>0</v>
      </c>
      <c r="D60" s="101">
        <v>0</v>
      </c>
    </row>
    <row r="61" spans="1:4" x14ac:dyDescent="0.2">
      <c r="A61" s="102">
        <v>5440</v>
      </c>
      <c r="B61" s="100" t="s">
        <v>464</v>
      </c>
      <c r="C61" s="101">
        <f>C62</f>
        <v>0</v>
      </c>
      <c r="D61" s="101">
        <f>D62</f>
        <v>0</v>
      </c>
    </row>
    <row r="62" spans="1:4" x14ac:dyDescent="0.2">
      <c r="A62" s="102">
        <v>5441</v>
      </c>
      <c r="B62" s="100" t="s">
        <v>464</v>
      </c>
      <c r="C62" s="101">
        <v>0</v>
      </c>
      <c r="D62" s="101">
        <v>0</v>
      </c>
    </row>
    <row r="63" spans="1:4" x14ac:dyDescent="0.2">
      <c r="A63" s="102">
        <v>5450</v>
      </c>
      <c r="B63" s="100" t="s">
        <v>465</v>
      </c>
      <c r="C63" s="101">
        <f>SUM(C64:C65)</f>
        <v>0</v>
      </c>
      <c r="D63" s="101">
        <f>SUM(D64:D65)</f>
        <v>0</v>
      </c>
    </row>
    <row r="64" spans="1:4" x14ac:dyDescent="0.2">
      <c r="A64" s="102">
        <v>5451</v>
      </c>
      <c r="B64" s="100" t="s">
        <v>308</v>
      </c>
      <c r="C64" s="101">
        <v>0</v>
      </c>
      <c r="D64" s="101">
        <v>0</v>
      </c>
    </row>
    <row r="65" spans="1:4" x14ac:dyDescent="0.2">
      <c r="A65" s="102">
        <v>5452</v>
      </c>
      <c r="B65" s="100" t="s">
        <v>309</v>
      </c>
      <c r="C65" s="101">
        <v>0</v>
      </c>
      <c r="D65" s="101">
        <v>0</v>
      </c>
    </row>
    <row r="66" spans="1:4" x14ac:dyDescent="0.2">
      <c r="A66" s="98">
        <v>5500</v>
      </c>
      <c r="B66" s="99" t="s">
        <v>310</v>
      </c>
      <c r="C66" s="103">
        <f>C67+C76+C79+C85</f>
        <v>42381403.299999997</v>
      </c>
      <c r="D66" s="103">
        <f>D67+D76+D79+D85</f>
        <v>37279100.379999995</v>
      </c>
    </row>
    <row r="67" spans="1:4" x14ac:dyDescent="0.2">
      <c r="A67" s="102">
        <v>5510</v>
      </c>
      <c r="B67" s="100" t="s">
        <v>311</v>
      </c>
      <c r="C67" s="101">
        <f>SUM(C68:C75)</f>
        <v>42380509.369999997</v>
      </c>
      <c r="D67" s="101">
        <f>SUM(D68:D75)</f>
        <v>37279075.189999998</v>
      </c>
    </row>
    <row r="68" spans="1:4" x14ac:dyDescent="0.2">
      <c r="A68" s="102">
        <v>5511</v>
      </c>
      <c r="B68" s="100" t="s">
        <v>312</v>
      </c>
      <c r="C68" s="101">
        <v>0</v>
      </c>
      <c r="D68" s="101">
        <v>0</v>
      </c>
    </row>
    <row r="69" spans="1:4" x14ac:dyDescent="0.2">
      <c r="A69" s="102">
        <v>5512</v>
      </c>
      <c r="B69" s="100" t="s">
        <v>313</v>
      </c>
      <c r="C69" s="101">
        <v>0</v>
      </c>
      <c r="D69" s="101">
        <v>0</v>
      </c>
    </row>
    <row r="70" spans="1:4" x14ac:dyDescent="0.2">
      <c r="A70" s="102">
        <v>5513</v>
      </c>
      <c r="B70" s="100" t="s">
        <v>314</v>
      </c>
      <c r="C70" s="101">
        <v>21391267.899999999</v>
      </c>
      <c r="D70" s="101">
        <v>20026700.989999998</v>
      </c>
    </row>
    <row r="71" spans="1:4" x14ac:dyDescent="0.2">
      <c r="A71" s="102">
        <v>5514</v>
      </c>
      <c r="B71" s="100" t="s">
        <v>315</v>
      </c>
      <c r="C71" s="101">
        <v>0</v>
      </c>
      <c r="D71" s="101">
        <v>0</v>
      </c>
    </row>
    <row r="72" spans="1:4" x14ac:dyDescent="0.2">
      <c r="A72" s="102">
        <v>5515</v>
      </c>
      <c r="B72" s="100" t="s">
        <v>316</v>
      </c>
      <c r="C72" s="101">
        <v>20702295.390000001</v>
      </c>
      <c r="D72" s="101">
        <v>17022632.859999999</v>
      </c>
    </row>
    <row r="73" spans="1:4" x14ac:dyDescent="0.2">
      <c r="A73" s="102">
        <v>5516</v>
      </c>
      <c r="B73" s="100" t="s">
        <v>317</v>
      </c>
      <c r="C73" s="101">
        <v>0</v>
      </c>
      <c r="D73" s="101">
        <v>0</v>
      </c>
    </row>
    <row r="74" spans="1:4" x14ac:dyDescent="0.2">
      <c r="A74" s="102">
        <v>5517</v>
      </c>
      <c r="B74" s="100" t="s">
        <v>318</v>
      </c>
      <c r="C74" s="101">
        <v>286946.08</v>
      </c>
      <c r="D74" s="101">
        <v>229741.34</v>
      </c>
    </row>
    <row r="75" spans="1:4" x14ac:dyDescent="0.2">
      <c r="A75" s="102">
        <v>5518</v>
      </c>
      <c r="B75" s="100" t="s">
        <v>38</v>
      </c>
      <c r="C75" s="101">
        <v>0</v>
      </c>
      <c r="D75" s="101">
        <v>0</v>
      </c>
    </row>
    <row r="76" spans="1:4" x14ac:dyDescent="0.2">
      <c r="A76" s="102">
        <v>5520</v>
      </c>
      <c r="B76" s="100" t="s">
        <v>37</v>
      </c>
      <c r="C76" s="101">
        <f>SUM(C77:C78)</f>
        <v>0</v>
      </c>
      <c r="D76" s="101">
        <f>SUM(D77:D78)</f>
        <v>0</v>
      </c>
    </row>
    <row r="77" spans="1:4" x14ac:dyDescent="0.2">
      <c r="A77" s="102">
        <v>5521</v>
      </c>
      <c r="B77" s="100" t="s">
        <v>319</v>
      </c>
      <c r="C77" s="101">
        <v>0</v>
      </c>
      <c r="D77" s="101">
        <v>0</v>
      </c>
    </row>
    <row r="78" spans="1:4" x14ac:dyDescent="0.2">
      <c r="A78" s="102">
        <v>5522</v>
      </c>
      <c r="B78" s="100" t="s">
        <v>320</v>
      </c>
      <c r="C78" s="101">
        <v>0</v>
      </c>
      <c r="D78" s="101">
        <v>0</v>
      </c>
    </row>
    <row r="79" spans="1:4" x14ac:dyDescent="0.2">
      <c r="A79" s="102">
        <v>5530</v>
      </c>
      <c r="B79" s="100" t="s">
        <v>321</v>
      </c>
      <c r="C79" s="101">
        <f>SUM(C80:C84)</f>
        <v>0</v>
      </c>
      <c r="D79" s="101">
        <f>SUM(D80:D84)</f>
        <v>0</v>
      </c>
    </row>
    <row r="80" spans="1:4" x14ac:dyDescent="0.2">
      <c r="A80" s="102">
        <v>5531</v>
      </c>
      <c r="B80" s="100" t="s">
        <v>322</v>
      </c>
      <c r="C80" s="101">
        <v>0</v>
      </c>
      <c r="D80" s="101">
        <v>0</v>
      </c>
    </row>
    <row r="81" spans="1:4" x14ac:dyDescent="0.2">
      <c r="A81" s="102">
        <v>5532</v>
      </c>
      <c r="B81" s="100" t="s">
        <v>323</v>
      </c>
      <c r="C81" s="101">
        <v>0</v>
      </c>
      <c r="D81" s="101">
        <v>0</v>
      </c>
    </row>
    <row r="82" spans="1:4" x14ac:dyDescent="0.2">
      <c r="A82" s="102">
        <v>5533</v>
      </c>
      <c r="B82" s="100" t="s">
        <v>324</v>
      </c>
      <c r="C82" s="101">
        <v>0</v>
      </c>
      <c r="D82" s="101">
        <v>0</v>
      </c>
    </row>
    <row r="83" spans="1:4" x14ac:dyDescent="0.2">
      <c r="A83" s="102">
        <v>5534</v>
      </c>
      <c r="B83" s="100" t="s">
        <v>325</v>
      </c>
      <c r="C83" s="101">
        <v>0</v>
      </c>
      <c r="D83" s="101">
        <v>0</v>
      </c>
    </row>
    <row r="84" spans="1:4" x14ac:dyDescent="0.2">
      <c r="A84" s="102">
        <v>5535</v>
      </c>
      <c r="B84" s="100" t="s">
        <v>326</v>
      </c>
      <c r="C84" s="101">
        <v>0</v>
      </c>
      <c r="D84" s="101">
        <v>0</v>
      </c>
    </row>
    <row r="85" spans="1:4" x14ac:dyDescent="0.2">
      <c r="A85" s="102">
        <v>5590</v>
      </c>
      <c r="B85" s="100" t="s">
        <v>327</v>
      </c>
      <c r="C85" s="101">
        <f>SUM(C86:C93)</f>
        <v>893.93</v>
      </c>
      <c r="D85" s="101">
        <f>SUM(D86:D93)</f>
        <v>25.19</v>
      </c>
    </row>
    <row r="86" spans="1:4" x14ac:dyDescent="0.2">
      <c r="A86" s="102">
        <v>5591</v>
      </c>
      <c r="B86" s="100" t="s">
        <v>328</v>
      </c>
      <c r="C86" s="101">
        <v>0</v>
      </c>
      <c r="D86" s="101">
        <v>0</v>
      </c>
    </row>
    <row r="87" spans="1:4" x14ac:dyDescent="0.2">
      <c r="A87" s="102">
        <v>5592</v>
      </c>
      <c r="B87" s="100" t="s">
        <v>329</v>
      </c>
      <c r="C87" s="101">
        <v>0</v>
      </c>
      <c r="D87" s="101">
        <v>0</v>
      </c>
    </row>
    <row r="88" spans="1:4" x14ac:dyDescent="0.2">
      <c r="A88" s="102">
        <v>5593</v>
      </c>
      <c r="B88" s="100" t="s">
        <v>330</v>
      </c>
      <c r="C88" s="101">
        <v>0</v>
      </c>
      <c r="D88" s="101">
        <v>0</v>
      </c>
    </row>
    <row r="89" spans="1:4" x14ac:dyDescent="0.2">
      <c r="A89" s="102">
        <v>5594</v>
      </c>
      <c r="B89" s="100" t="s">
        <v>331</v>
      </c>
      <c r="C89" s="101">
        <v>0</v>
      </c>
      <c r="D89" s="101">
        <v>0</v>
      </c>
    </row>
    <row r="90" spans="1:4" x14ac:dyDescent="0.2">
      <c r="A90" s="102">
        <v>5595</v>
      </c>
      <c r="B90" s="100" t="s">
        <v>332</v>
      </c>
      <c r="C90" s="101">
        <v>0</v>
      </c>
      <c r="D90" s="101">
        <v>0</v>
      </c>
    </row>
    <row r="91" spans="1:4" x14ac:dyDescent="0.2">
      <c r="A91" s="102">
        <v>5596</v>
      </c>
      <c r="B91" s="100" t="s">
        <v>227</v>
      </c>
      <c r="C91" s="101">
        <v>0</v>
      </c>
      <c r="D91" s="101">
        <v>0</v>
      </c>
    </row>
    <row r="92" spans="1:4" x14ac:dyDescent="0.2">
      <c r="A92" s="102">
        <v>5597</v>
      </c>
      <c r="B92" s="100" t="s">
        <v>333</v>
      </c>
      <c r="C92" s="101">
        <v>0</v>
      </c>
      <c r="D92" s="101">
        <v>0</v>
      </c>
    </row>
    <row r="93" spans="1:4" x14ac:dyDescent="0.2">
      <c r="A93" s="102">
        <v>5599</v>
      </c>
      <c r="B93" s="100" t="s">
        <v>334</v>
      </c>
      <c r="C93" s="101">
        <v>893.93</v>
      </c>
      <c r="D93" s="101">
        <v>25.19</v>
      </c>
    </row>
    <row r="94" spans="1:4" x14ac:dyDescent="0.2">
      <c r="A94" s="98">
        <v>5600</v>
      </c>
      <c r="B94" s="99" t="s">
        <v>36</v>
      </c>
      <c r="C94" s="103">
        <f>C95</f>
        <v>2480673.02</v>
      </c>
      <c r="D94" s="103">
        <f>D95</f>
        <v>0</v>
      </c>
    </row>
    <row r="95" spans="1:4" x14ac:dyDescent="0.2">
      <c r="A95" s="102">
        <v>5610</v>
      </c>
      <c r="B95" s="100" t="s">
        <v>335</v>
      </c>
      <c r="C95" s="101">
        <f>C96</f>
        <v>2480673.02</v>
      </c>
      <c r="D95" s="101">
        <f>D96</f>
        <v>0</v>
      </c>
    </row>
    <row r="96" spans="1:4" x14ac:dyDescent="0.2">
      <c r="A96" s="102">
        <v>5611</v>
      </c>
      <c r="B96" s="100" t="s">
        <v>336</v>
      </c>
      <c r="C96" s="101">
        <v>2480673.02</v>
      </c>
      <c r="D96" s="101">
        <v>0</v>
      </c>
    </row>
    <row r="97" spans="1:4" x14ac:dyDescent="0.2">
      <c r="A97" s="98">
        <v>2110</v>
      </c>
      <c r="B97" s="123" t="s">
        <v>471</v>
      </c>
      <c r="C97" s="103">
        <f>SUM(C98:C102)</f>
        <v>6812859.3099999996</v>
      </c>
      <c r="D97" s="103">
        <f>SUM(D98:D102)</f>
        <v>5873261.2200000007</v>
      </c>
    </row>
    <row r="98" spans="1:4" x14ac:dyDescent="0.2">
      <c r="A98" s="102">
        <v>2111</v>
      </c>
      <c r="B98" s="100" t="s">
        <v>472</v>
      </c>
      <c r="C98" s="101">
        <v>4429334.3099999996</v>
      </c>
      <c r="D98" s="101">
        <v>3767473.22</v>
      </c>
    </row>
    <row r="99" spans="1:4" x14ac:dyDescent="0.2">
      <c r="A99" s="102">
        <v>2112</v>
      </c>
      <c r="B99" s="100" t="s">
        <v>473</v>
      </c>
      <c r="C99" s="101">
        <v>0</v>
      </c>
      <c r="D99" s="101">
        <v>0</v>
      </c>
    </row>
    <row r="100" spans="1:4" x14ac:dyDescent="0.2">
      <c r="A100" s="102">
        <v>2112</v>
      </c>
      <c r="B100" s="100" t="s">
        <v>474</v>
      </c>
      <c r="C100" s="101">
        <v>2383525</v>
      </c>
      <c r="D100" s="101">
        <v>2105788</v>
      </c>
    </row>
    <row r="101" spans="1:4" x14ac:dyDescent="0.2">
      <c r="A101" s="102">
        <v>2115</v>
      </c>
      <c r="B101" s="100" t="s">
        <v>475</v>
      </c>
      <c r="C101" s="101">
        <v>0</v>
      </c>
      <c r="D101" s="101">
        <v>0</v>
      </c>
    </row>
    <row r="102" spans="1:4" x14ac:dyDescent="0.2">
      <c r="A102" s="102">
        <v>2114</v>
      </c>
      <c r="B102" s="100" t="s">
        <v>476</v>
      </c>
      <c r="C102" s="101">
        <v>0</v>
      </c>
      <c r="D102" s="101">
        <v>0</v>
      </c>
    </row>
    <row r="103" spans="1:4" x14ac:dyDescent="0.2">
      <c r="A103" s="120"/>
      <c r="B103" s="124" t="s">
        <v>489</v>
      </c>
      <c r="C103" s="113">
        <f>+C104</f>
        <v>0</v>
      </c>
      <c r="D103" s="113">
        <f>+D104</f>
        <v>0</v>
      </c>
    </row>
    <row r="104" spans="1:4" x14ac:dyDescent="0.2">
      <c r="A104" s="111">
        <v>1270</v>
      </c>
      <c r="B104" s="112" t="s">
        <v>126</v>
      </c>
      <c r="C104" s="125">
        <f>+C105</f>
        <v>0</v>
      </c>
      <c r="D104" s="125">
        <f>+D105</f>
        <v>0</v>
      </c>
    </row>
    <row r="105" spans="1:4" x14ac:dyDescent="0.2">
      <c r="A105" s="120">
        <v>1273</v>
      </c>
      <c r="B105" s="121" t="s">
        <v>490</v>
      </c>
      <c r="C105" s="126">
        <v>0</v>
      </c>
      <c r="D105" s="126">
        <v>0</v>
      </c>
    </row>
    <row r="106" spans="1:4" x14ac:dyDescent="0.2">
      <c r="A106" s="120"/>
      <c r="B106" s="124" t="s">
        <v>491</v>
      </c>
      <c r="C106" s="113">
        <f>+C107+C129</f>
        <v>4796330.75</v>
      </c>
      <c r="D106" s="113">
        <f>+D107+D129</f>
        <v>3417319.12</v>
      </c>
    </row>
    <row r="107" spans="1:4" x14ac:dyDescent="0.2">
      <c r="A107" s="111">
        <v>4300</v>
      </c>
      <c r="B107" s="127" t="s">
        <v>535</v>
      </c>
      <c r="C107" s="125">
        <f>C121+C108+C111+C117+C119</f>
        <v>4654.49</v>
      </c>
      <c r="D107" s="128">
        <f>D121+D108+D111+D117+D119</f>
        <v>2859.97</v>
      </c>
    </row>
    <row r="108" spans="1:4" x14ac:dyDescent="0.2">
      <c r="A108" s="111">
        <v>4310</v>
      </c>
      <c r="B108" s="127" t="s">
        <v>214</v>
      </c>
      <c r="C108" s="125">
        <f>SUM(C109:C110)</f>
        <v>0</v>
      </c>
      <c r="D108" s="125">
        <f>SUM(D109:D110)</f>
        <v>0</v>
      </c>
    </row>
    <row r="109" spans="1:4" x14ac:dyDescent="0.2">
      <c r="A109" s="120">
        <v>4311</v>
      </c>
      <c r="B109" s="129" t="s">
        <v>381</v>
      </c>
      <c r="C109" s="126">
        <v>0</v>
      </c>
      <c r="D109" s="130">
        <v>0</v>
      </c>
    </row>
    <row r="110" spans="1:4" x14ac:dyDescent="0.2">
      <c r="A110" s="120">
        <v>4319</v>
      </c>
      <c r="B110" s="129" t="s">
        <v>215</v>
      </c>
      <c r="C110" s="126">
        <v>0</v>
      </c>
      <c r="D110" s="130">
        <v>0</v>
      </c>
    </row>
    <row r="111" spans="1:4" x14ac:dyDescent="0.2">
      <c r="A111" s="111">
        <v>4320</v>
      </c>
      <c r="B111" s="127" t="s">
        <v>216</v>
      </c>
      <c r="C111" s="125">
        <f>SUM(C112:C116)</f>
        <v>0</v>
      </c>
      <c r="D111" s="125">
        <f>SUM(D112:D116)</f>
        <v>0</v>
      </c>
    </row>
    <row r="112" spans="1:4" x14ac:dyDescent="0.2">
      <c r="A112" s="120">
        <v>4321</v>
      </c>
      <c r="B112" s="129" t="s">
        <v>217</v>
      </c>
      <c r="C112" s="126">
        <v>0</v>
      </c>
      <c r="D112" s="130">
        <v>0</v>
      </c>
    </row>
    <row r="113" spans="1:4" x14ac:dyDescent="0.2">
      <c r="A113" s="120">
        <v>4322</v>
      </c>
      <c r="B113" s="129" t="s">
        <v>218</v>
      </c>
      <c r="C113" s="126">
        <v>0</v>
      </c>
      <c r="D113" s="130">
        <v>0</v>
      </c>
    </row>
    <row r="114" spans="1:4" x14ac:dyDescent="0.2">
      <c r="A114" s="120">
        <v>4323</v>
      </c>
      <c r="B114" s="129" t="s">
        <v>219</v>
      </c>
      <c r="C114" s="126">
        <v>0</v>
      </c>
      <c r="D114" s="130">
        <v>0</v>
      </c>
    </row>
    <row r="115" spans="1:4" x14ac:dyDescent="0.2">
      <c r="A115" s="120">
        <v>4324</v>
      </c>
      <c r="B115" s="129" t="s">
        <v>220</v>
      </c>
      <c r="C115" s="126">
        <v>0</v>
      </c>
      <c r="D115" s="130">
        <v>0</v>
      </c>
    </row>
    <row r="116" spans="1:4" x14ac:dyDescent="0.2">
      <c r="A116" s="120">
        <v>4325</v>
      </c>
      <c r="B116" s="129" t="s">
        <v>221</v>
      </c>
      <c r="C116" s="126">
        <v>0</v>
      </c>
      <c r="D116" s="130">
        <v>0</v>
      </c>
    </row>
    <row r="117" spans="1:4" x14ac:dyDescent="0.2">
      <c r="A117" s="111">
        <v>4330</v>
      </c>
      <c r="B117" s="127" t="s">
        <v>222</v>
      </c>
      <c r="C117" s="125">
        <f>C118</f>
        <v>0</v>
      </c>
      <c r="D117" s="125">
        <f>D118</f>
        <v>0</v>
      </c>
    </row>
    <row r="118" spans="1:4" x14ac:dyDescent="0.2">
      <c r="A118" s="120">
        <v>4331</v>
      </c>
      <c r="B118" s="129" t="s">
        <v>222</v>
      </c>
      <c r="C118" s="126">
        <v>0</v>
      </c>
      <c r="D118" s="130">
        <v>0</v>
      </c>
    </row>
    <row r="119" spans="1:4" x14ac:dyDescent="0.2">
      <c r="A119" s="111">
        <v>4340</v>
      </c>
      <c r="B119" s="127" t="s">
        <v>223</v>
      </c>
      <c r="C119" s="125">
        <f>C120</f>
        <v>0</v>
      </c>
      <c r="D119" s="125">
        <f>D120</f>
        <v>0</v>
      </c>
    </row>
    <row r="120" spans="1:4" x14ac:dyDescent="0.2">
      <c r="A120" s="120">
        <v>4341</v>
      </c>
      <c r="B120" s="129" t="s">
        <v>223</v>
      </c>
      <c r="C120" s="126">
        <v>0</v>
      </c>
      <c r="D120" s="130">
        <v>0</v>
      </c>
    </row>
    <row r="121" spans="1:4" x14ac:dyDescent="0.2">
      <c r="A121" s="114">
        <v>4390</v>
      </c>
      <c r="B121" s="131" t="s">
        <v>224</v>
      </c>
      <c r="C121" s="132">
        <f>SUM(C122:C128)</f>
        <v>4654.49</v>
      </c>
      <c r="D121" s="132">
        <f>SUM(D122:D128)</f>
        <v>2859.97</v>
      </c>
    </row>
    <row r="122" spans="1:4" x14ac:dyDescent="0.2">
      <c r="A122" s="133">
        <v>4392</v>
      </c>
      <c r="B122" s="134" t="s">
        <v>225</v>
      </c>
      <c r="C122" s="135">
        <v>4654.49</v>
      </c>
      <c r="D122" s="135">
        <v>2859.97</v>
      </c>
    </row>
    <row r="123" spans="1:4" x14ac:dyDescent="0.2">
      <c r="A123" s="133">
        <v>4393</v>
      </c>
      <c r="B123" s="134" t="s">
        <v>382</v>
      </c>
      <c r="C123" s="135">
        <v>0</v>
      </c>
      <c r="D123" s="135">
        <v>0</v>
      </c>
    </row>
    <row r="124" spans="1:4" x14ac:dyDescent="0.2">
      <c r="A124" s="133">
        <v>4394</v>
      </c>
      <c r="B124" s="134" t="s">
        <v>226</v>
      </c>
      <c r="C124" s="135">
        <v>0</v>
      </c>
      <c r="D124" s="135">
        <v>0</v>
      </c>
    </row>
    <row r="125" spans="1:4" x14ac:dyDescent="0.2">
      <c r="A125" s="133">
        <v>4395</v>
      </c>
      <c r="B125" s="134" t="s">
        <v>227</v>
      </c>
      <c r="C125" s="135">
        <v>0</v>
      </c>
      <c r="D125" s="135">
        <v>0</v>
      </c>
    </row>
    <row r="126" spans="1:4" x14ac:dyDescent="0.2">
      <c r="A126" s="133">
        <v>4396</v>
      </c>
      <c r="B126" s="134" t="s">
        <v>228</v>
      </c>
      <c r="C126" s="135">
        <v>0</v>
      </c>
      <c r="D126" s="135">
        <v>0</v>
      </c>
    </row>
    <row r="127" spans="1:4" x14ac:dyDescent="0.2">
      <c r="A127" s="133">
        <v>4397</v>
      </c>
      <c r="B127" s="134" t="s">
        <v>383</v>
      </c>
      <c r="C127" s="135">
        <v>0</v>
      </c>
      <c r="D127" s="135">
        <v>0</v>
      </c>
    </row>
    <row r="128" spans="1:4" x14ac:dyDescent="0.2">
      <c r="A128" s="120">
        <v>4399</v>
      </c>
      <c r="B128" s="129" t="s">
        <v>224</v>
      </c>
      <c r="C128" s="126">
        <v>0</v>
      </c>
      <c r="D128" s="126">
        <v>0</v>
      </c>
    </row>
    <row r="129" spans="1:4" x14ac:dyDescent="0.2">
      <c r="A129" s="98">
        <v>1120</v>
      </c>
      <c r="B129" s="123" t="s">
        <v>477</v>
      </c>
      <c r="C129" s="103">
        <f>SUM(C130:C138)</f>
        <v>4791676.26</v>
      </c>
      <c r="D129" s="103">
        <f>SUM(D130:D138)</f>
        <v>3414459.15</v>
      </c>
    </row>
    <row r="130" spans="1:4" x14ac:dyDescent="0.2">
      <c r="A130" s="102">
        <v>1124</v>
      </c>
      <c r="B130" s="136" t="s">
        <v>478</v>
      </c>
      <c r="C130" s="137">
        <v>0</v>
      </c>
      <c r="D130" s="101">
        <v>0</v>
      </c>
    </row>
    <row r="131" spans="1:4" x14ac:dyDescent="0.2">
      <c r="A131" s="102">
        <v>1124</v>
      </c>
      <c r="B131" s="136" t="s">
        <v>479</v>
      </c>
      <c r="C131" s="137">
        <v>0</v>
      </c>
      <c r="D131" s="101">
        <v>0</v>
      </c>
    </row>
    <row r="132" spans="1:4" x14ac:dyDescent="0.2">
      <c r="A132" s="102">
        <v>1124</v>
      </c>
      <c r="B132" s="136" t="s">
        <v>480</v>
      </c>
      <c r="C132" s="137">
        <v>0</v>
      </c>
      <c r="D132" s="101">
        <v>0</v>
      </c>
    </row>
    <row r="133" spans="1:4" x14ac:dyDescent="0.2">
      <c r="A133" s="102">
        <v>1124</v>
      </c>
      <c r="B133" s="136" t="s">
        <v>481</v>
      </c>
      <c r="C133" s="137">
        <v>0</v>
      </c>
      <c r="D133" s="101">
        <v>0</v>
      </c>
    </row>
    <row r="134" spans="1:4" x14ac:dyDescent="0.2">
      <c r="A134" s="102">
        <v>1124</v>
      </c>
      <c r="B134" s="136" t="s">
        <v>482</v>
      </c>
      <c r="C134" s="101">
        <v>0</v>
      </c>
      <c r="D134" s="101">
        <v>0</v>
      </c>
    </row>
    <row r="135" spans="1:4" x14ac:dyDescent="0.2">
      <c r="A135" s="102">
        <v>1124</v>
      </c>
      <c r="B135" s="136" t="s">
        <v>483</v>
      </c>
      <c r="C135" s="101">
        <v>0</v>
      </c>
      <c r="D135" s="101">
        <v>0</v>
      </c>
    </row>
    <row r="136" spans="1:4" x14ac:dyDescent="0.2">
      <c r="A136" s="102">
        <v>1122</v>
      </c>
      <c r="B136" s="136" t="s">
        <v>484</v>
      </c>
      <c r="C136" s="101">
        <v>4791676.26</v>
      </c>
      <c r="D136" s="101">
        <v>3414459.15</v>
      </c>
    </row>
    <row r="137" spans="1:4" x14ac:dyDescent="0.2">
      <c r="A137" s="102">
        <v>1122</v>
      </c>
      <c r="B137" s="136" t="s">
        <v>485</v>
      </c>
      <c r="C137" s="137">
        <v>0</v>
      </c>
      <c r="D137" s="101">
        <v>0</v>
      </c>
    </row>
    <row r="138" spans="1:4" x14ac:dyDescent="0.2">
      <c r="A138" s="102">
        <v>1122</v>
      </c>
      <c r="B138" s="136" t="s">
        <v>486</v>
      </c>
      <c r="C138" s="101">
        <v>0</v>
      </c>
      <c r="D138" s="101">
        <v>0</v>
      </c>
    </row>
    <row r="139" spans="1:4" x14ac:dyDescent="0.2">
      <c r="A139" s="102"/>
      <c r="B139" s="138" t="s">
        <v>487</v>
      </c>
      <c r="C139" s="103">
        <f>C48+C49-C103-C106</f>
        <v>114699250.28999999</v>
      </c>
      <c r="D139" s="103">
        <f>D48+D49-D103-D106</f>
        <v>137771593.06</v>
      </c>
    </row>
    <row r="141" spans="1:4" x14ac:dyDescent="0.2">
      <c r="A141" s="20" t="s">
        <v>467</v>
      </c>
    </row>
    <row r="146" spans="2:4" x14ac:dyDescent="0.2">
      <c r="B146" s="97"/>
      <c r="C146" s="14"/>
      <c r="D146" s="97"/>
    </row>
    <row r="147" spans="2:4" x14ac:dyDescent="0.2">
      <c r="B147" s="96"/>
      <c r="C147" s="14"/>
      <c r="D147" s="9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19" xr:uid="{00000000-0002-0000-0400-000000000000}"/>
    <dataValidation allowBlank="1" showInputMessage="1" showErrorMessage="1" prompt="Saldo al 31 de diciembre del año anterior que se presenta" sqref="D8 D47 D19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gridLines="1"/>
  <pageMargins left="0.11811023622047245" right="0.11811023622047245" top="0.35433070866141736" bottom="0.35433070866141736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showGridLines="0" view="pageLayout" zoomScaleNormal="100" workbookViewId="0">
      <selection activeCell="G11" sqref="G11"/>
    </sheetView>
  </sheetViews>
  <sheetFormatPr baseColWidth="10" defaultColWidth="11.42578125" defaultRowHeight="11.25" x14ac:dyDescent="0.2"/>
  <cols>
    <col min="1" max="1" width="3.28515625" style="26" customWidth="1"/>
    <col min="2" max="2" width="63.140625" style="26" customWidth="1"/>
    <col min="3" max="3" width="17.7109375" style="26" customWidth="1"/>
    <col min="4" max="16384" width="11.42578125" style="26"/>
  </cols>
  <sheetData>
    <row r="1" spans="1:3" s="25" customFormat="1" ht="18" customHeight="1" x14ac:dyDescent="0.25">
      <c r="A1" s="177" t="s">
        <v>540</v>
      </c>
      <c r="B1" s="178"/>
      <c r="C1" s="179"/>
    </row>
    <row r="2" spans="1:3" s="25" customFormat="1" ht="18" customHeight="1" x14ac:dyDescent="0.25">
      <c r="A2" s="180" t="s">
        <v>457</v>
      </c>
      <c r="B2" s="181"/>
      <c r="C2" s="182"/>
    </row>
    <row r="3" spans="1:3" s="25" customFormat="1" ht="18" customHeight="1" x14ac:dyDescent="0.25">
      <c r="A3" s="180" t="s">
        <v>547</v>
      </c>
      <c r="B3" s="181"/>
      <c r="C3" s="182"/>
    </row>
    <row r="4" spans="1:3" s="27" customFormat="1" ht="18" customHeight="1" x14ac:dyDescent="0.2">
      <c r="A4" s="183" t="s">
        <v>458</v>
      </c>
      <c r="B4" s="184"/>
      <c r="C4" s="185"/>
    </row>
    <row r="5" spans="1:3" s="27" customFormat="1" ht="18" customHeight="1" x14ac:dyDescent="0.2">
      <c r="A5" s="186" t="s">
        <v>359</v>
      </c>
      <c r="B5" s="187"/>
      <c r="C5" s="76">
        <v>2025</v>
      </c>
    </row>
    <row r="6" spans="1:3" x14ac:dyDescent="0.2">
      <c r="A6" s="33" t="s">
        <v>386</v>
      </c>
      <c r="B6" s="33"/>
      <c r="C6" s="66">
        <v>332044757.51999998</v>
      </c>
    </row>
    <row r="7" spans="1:3" x14ac:dyDescent="0.2">
      <c r="A7" s="34"/>
      <c r="B7" s="35"/>
      <c r="C7" s="36"/>
    </row>
    <row r="8" spans="1:3" x14ac:dyDescent="0.2">
      <c r="A8" s="43" t="s">
        <v>387</v>
      </c>
      <c r="B8" s="43"/>
      <c r="C8" s="67">
        <f>SUM(C9:C14)</f>
        <v>4654.49</v>
      </c>
    </row>
    <row r="9" spans="1:3" x14ac:dyDescent="0.2">
      <c r="A9" s="50" t="s">
        <v>388</v>
      </c>
      <c r="B9" s="49" t="s">
        <v>214</v>
      </c>
      <c r="C9" s="68">
        <v>0</v>
      </c>
    </row>
    <row r="10" spans="1:3" x14ac:dyDescent="0.2">
      <c r="A10" s="37" t="s">
        <v>389</v>
      </c>
      <c r="B10" s="38" t="s">
        <v>398</v>
      </c>
      <c r="C10" s="68">
        <v>0</v>
      </c>
    </row>
    <row r="11" spans="1:3" x14ac:dyDescent="0.2">
      <c r="A11" s="37" t="s">
        <v>390</v>
      </c>
      <c r="B11" s="38" t="s">
        <v>222</v>
      </c>
      <c r="C11" s="68">
        <v>0</v>
      </c>
    </row>
    <row r="12" spans="1:3" x14ac:dyDescent="0.2">
      <c r="A12" s="37" t="s">
        <v>391</v>
      </c>
      <c r="B12" s="38" t="s">
        <v>223</v>
      </c>
      <c r="C12" s="68">
        <v>0</v>
      </c>
    </row>
    <row r="13" spans="1:3" x14ac:dyDescent="0.2">
      <c r="A13" s="37" t="s">
        <v>392</v>
      </c>
      <c r="B13" s="38" t="s">
        <v>224</v>
      </c>
      <c r="C13" s="68">
        <v>4654.49</v>
      </c>
    </row>
    <row r="14" spans="1:3" x14ac:dyDescent="0.2">
      <c r="A14" s="39" t="s">
        <v>393</v>
      </c>
      <c r="B14" s="40" t="s">
        <v>394</v>
      </c>
      <c r="C14" s="68">
        <v>0</v>
      </c>
    </row>
    <row r="15" spans="1:3" x14ac:dyDescent="0.2">
      <c r="A15" s="34"/>
      <c r="B15" s="41"/>
      <c r="C15" s="42"/>
    </row>
    <row r="16" spans="1:3" x14ac:dyDescent="0.2">
      <c r="A16" s="43" t="s">
        <v>537</v>
      </c>
      <c r="B16" s="35"/>
      <c r="C16" s="67">
        <f>SUM(C17:C19)</f>
        <v>0</v>
      </c>
    </row>
    <row r="17" spans="1:4" x14ac:dyDescent="0.2">
      <c r="A17" s="44">
        <v>3.1</v>
      </c>
      <c r="B17" s="38" t="s">
        <v>397</v>
      </c>
      <c r="C17" s="68">
        <v>0</v>
      </c>
    </row>
    <row r="18" spans="1:4" x14ac:dyDescent="0.2">
      <c r="A18" s="45">
        <v>3.2</v>
      </c>
      <c r="B18" s="38" t="s">
        <v>395</v>
      </c>
      <c r="C18" s="68">
        <v>0</v>
      </c>
    </row>
    <row r="19" spans="1:4" x14ac:dyDescent="0.2">
      <c r="A19" s="45">
        <v>3.3</v>
      </c>
      <c r="B19" s="40" t="s">
        <v>396</v>
      </c>
      <c r="C19" s="69">
        <v>0</v>
      </c>
    </row>
    <row r="20" spans="1:4" x14ac:dyDescent="0.2">
      <c r="A20" s="34"/>
      <c r="B20" s="46"/>
      <c r="C20" s="47"/>
    </row>
    <row r="21" spans="1:4" x14ac:dyDescent="0.2">
      <c r="A21" s="48" t="s">
        <v>492</v>
      </c>
      <c r="B21" s="48"/>
      <c r="C21" s="66">
        <f>C6+C8-C16</f>
        <v>332049412.00999999</v>
      </c>
      <c r="D21" s="83"/>
    </row>
    <row r="23" spans="1:4" x14ac:dyDescent="0.2">
      <c r="B23" s="26" t="s">
        <v>543</v>
      </c>
    </row>
    <row r="24" spans="1:4" x14ac:dyDescent="0.2">
      <c r="B24" s="26" t="s">
        <v>544</v>
      </c>
    </row>
    <row r="28" spans="1:4" x14ac:dyDescent="0.2">
      <c r="B28" s="1"/>
    </row>
    <row r="29" spans="1:4" x14ac:dyDescent="0.2">
      <c r="B29" s="97"/>
    </row>
    <row r="30" spans="1:4" x14ac:dyDescent="0.2">
      <c r="B30" s="96"/>
    </row>
    <row r="31" spans="1:4" x14ac:dyDescent="0.2">
      <c r="B31" s="1"/>
    </row>
    <row r="32" spans="1:4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97"/>
    </row>
    <row r="37" spans="2:2" x14ac:dyDescent="0.2">
      <c r="B37" s="96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6"/>
  <sheetViews>
    <sheetView showGridLines="0" view="pageLayout" zoomScaleNormal="90" workbookViewId="0">
      <selection activeCell="E49" sqref="E49"/>
    </sheetView>
  </sheetViews>
  <sheetFormatPr baseColWidth="10" defaultColWidth="11.42578125" defaultRowHeight="11.25" x14ac:dyDescent="0.2"/>
  <cols>
    <col min="1" max="1" width="3.7109375" style="26" customWidth="1"/>
    <col min="2" max="2" width="62.140625" style="26" customWidth="1"/>
    <col min="3" max="3" width="17.7109375" style="85" customWidth="1"/>
    <col min="4" max="16384" width="11.42578125" style="26"/>
  </cols>
  <sheetData>
    <row r="1" spans="1:3" s="28" customFormat="1" ht="18.95" customHeight="1" x14ac:dyDescent="0.25">
      <c r="A1" s="188" t="s">
        <v>540</v>
      </c>
      <c r="B1" s="189"/>
      <c r="C1" s="190"/>
    </row>
    <row r="2" spans="1:3" s="28" customFormat="1" ht="18.95" customHeight="1" x14ac:dyDescent="0.25">
      <c r="A2" s="191" t="s">
        <v>459</v>
      </c>
      <c r="B2" s="192"/>
      <c r="C2" s="193"/>
    </row>
    <row r="3" spans="1:3" s="28" customFormat="1" ht="18.95" customHeight="1" x14ac:dyDescent="0.25">
      <c r="A3" s="191" t="s">
        <v>547</v>
      </c>
      <c r="B3" s="192"/>
      <c r="C3" s="193"/>
    </row>
    <row r="4" spans="1:3" x14ac:dyDescent="0.2">
      <c r="A4" s="183" t="s">
        <v>458</v>
      </c>
      <c r="B4" s="184"/>
      <c r="C4" s="185"/>
    </row>
    <row r="5" spans="1:3" ht="22.15" customHeight="1" x14ac:dyDescent="0.2">
      <c r="A5" s="194" t="s">
        <v>359</v>
      </c>
      <c r="B5" s="195"/>
      <c r="C5" s="84">
        <v>2025</v>
      </c>
    </row>
    <row r="6" spans="1:3" x14ac:dyDescent="0.2">
      <c r="A6" s="56" t="s">
        <v>399</v>
      </c>
      <c r="B6" s="33"/>
      <c r="C6" s="86">
        <v>338810453.50999999</v>
      </c>
    </row>
    <row r="7" spans="1:3" x14ac:dyDescent="0.2">
      <c r="A7" s="52"/>
      <c r="B7" s="35"/>
      <c r="C7" s="87"/>
    </row>
    <row r="8" spans="1:3" x14ac:dyDescent="0.2">
      <c r="A8" s="43" t="s">
        <v>400</v>
      </c>
      <c r="B8" s="53"/>
      <c r="C8" s="88">
        <f>SUM(C9:C29)</f>
        <v>127435170.33999999</v>
      </c>
    </row>
    <row r="9" spans="1:3" x14ac:dyDescent="0.2">
      <c r="A9" s="63">
        <v>2.1</v>
      </c>
      <c r="B9" s="57" t="s">
        <v>242</v>
      </c>
      <c r="C9" s="89">
        <v>0</v>
      </c>
    </row>
    <row r="10" spans="1:3" x14ac:dyDescent="0.2">
      <c r="A10" s="63">
        <v>2.2000000000000002</v>
      </c>
      <c r="B10" s="57" t="s">
        <v>239</v>
      </c>
      <c r="C10" s="89">
        <v>26136654.309999999</v>
      </c>
    </row>
    <row r="11" spans="1:3" x14ac:dyDescent="0.2">
      <c r="A11" s="61">
        <v>2.2999999999999998</v>
      </c>
      <c r="B11" s="51" t="s">
        <v>111</v>
      </c>
      <c r="C11" s="89">
        <v>1056063.08</v>
      </c>
    </row>
    <row r="12" spans="1:3" x14ac:dyDescent="0.2">
      <c r="A12" s="61">
        <v>2.4</v>
      </c>
      <c r="B12" s="51" t="s">
        <v>112</v>
      </c>
      <c r="C12" s="89">
        <v>147068.85</v>
      </c>
    </row>
    <row r="13" spans="1:3" x14ac:dyDescent="0.2">
      <c r="A13" s="61">
        <v>2.5</v>
      </c>
      <c r="B13" s="51" t="s">
        <v>113</v>
      </c>
      <c r="C13" s="89">
        <v>8500</v>
      </c>
    </row>
    <row r="14" spans="1:3" x14ac:dyDescent="0.2">
      <c r="A14" s="61">
        <v>2.6</v>
      </c>
      <c r="B14" s="51" t="s">
        <v>114</v>
      </c>
      <c r="C14" s="89">
        <v>20272668.960000001</v>
      </c>
    </row>
    <row r="15" spans="1:3" x14ac:dyDescent="0.2">
      <c r="A15" s="61">
        <v>2.7</v>
      </c>
      <c r="B15" s="51" t="s">
        <v>115</v>
      </c>
      <c r="C15" s="89">
        <v>0</v>
      </c>
    </row>
    <row r="16" spans="1:3" x14ac:dyDescent="0.2">
      <c r="A16" s="61">
        <v>2.8</v>
      </c>
      <c r="B16" s="51" t="s">
        <v>116</v>
      </c>
      <c r="C16" s="89">
        <v>16154347.92</v>
      </c>
    </row>
    <row r="17" spans="1:3" x14ac:dyDescent="0.2">
      <c r="A17" s="61">
        <v>2.9</v>
      </c>
      <c r="B17" s="51" t="s">
        <v>118</v>
      </c>
      <c r="C17" s="89">
        <v>0</v>
      </c>
    </row>
    <row r="18" spans="1:3" x14ac:dyDescent="0.2">
      <c r="A18" s="61" t="s">
        <v>401</v>
      </c>
      <c r="B18" s="51" t="s">
        <v>402</v>
      </c>
      <c r="C18" s="89">
        <v>14887106.02</v>
      </c>
    </row>
    <row r="19" spans="1:3" x14ac:dyDescent="0.2">
      <c r="A19" s="61" t="s">
        <v>427</v>
      </c>
      <c r="B19" s="51" t="s">
        <v>120</v>
      </c>
      <c r="C19" s="89">
        <v>900492.91</v>
      </c>
    </row>
    <row r="20" spans="1:3" x14ac:dyDescent="0.2">
      <c r="A20" s="61" t="s">
        <v>428</v>
      </c>
      <c r="B20" s="51" t="s">
        <v>403</v>
      </c>
      <c r="C20" s="89">
        <v>33643065.649999999</v>
      </c>
    </row>
    <row r="21" spans="1:3" x14ac:dyDescent="0.2">
      <c r="A21" s="61" t="s">
        <v>429</v>
      </c>
      <c r="B21" s="51" t="s">
        <v>404</v>
      </c>
      <c r="C21" s="89">
        <v>9874500.6400000006</v>
      </c>
    </row>
    <row r="22" spans="1:3" x14ac:dyDescent="0.2">
      <c r="A22" s="61" t="s">
        <v>430</v>
      </c>
      <c r="B22" s="51" t="s">
        <v>405</v>
      </c>
      <c r="C22" s="89">
        <v>0</v>
      </c>
    </row>
    <row r="23" spans="1:3" x14ac:dyDescent="0.2">
      <c r="A23" s="61" t="s">
        <v>406</v>
      </c>
      <c r="B23" s="51" t="s">
        <v>407</v>
      </c>
      <c r="C23" s="89">
        <v>0</v>
      </c>
    </row>
    <row r="24" spans="1:3" x14ac:dyDescent="0.2">
      <c r="A24" s="61" t="s">
        <v>408</v>
      </c>
      <c r="B24" s="51" t="s">
        <v>409</v>
      </c>
      <c r="C24" s="89">
        <v>0</v>
      </c>
    </row>
    <row r="25" spans="1:3" x14ac:dyDescent="0.2">
      <c r="A25" s="61" t="s">
        <v>410</v>
      </c>
      <c r="B25" s="51" t="s">
        <v>411</v>
      </c>
      <c r="C25" s="89">
        <v>0</v>
      </c>
    </row>
    <row r="26" spans="1:3" x14ac:dyDescent="0.2">
      <c r="A26" s="61" t="s">
        <v>412</v>
      </c>
      <c r="B26" s="51" t="s">
        <v>413</v>
      </c>
      <c r="C26" s="89">
        <v>0</v>
      </c>
    </row>
    <row r="27" spans="1:3" x14ac:dyDescent="0.2">
      <c r="A27" s="61" t="s">
        <v>414</v>
      </c>
      <c r="B27" s="51" t="s">
        <v>415</v>
      </c>
      <c r="C27" s="89">
        <v>0</v>
      </c>
    </row>
    <row r="28" spans="1:3" x14ac:dyDescent="0.2">
      <c r="A28" s="61" t="s">
        <v>416</v>
      </c>
      <c r="B28" s="51" t="s">
        <v>417</v>
      </c>
      <c r="C28" s="89">
        <v>0</v>
      </c>
    </row>
    <row r="29" spans="1:3" x14ac:dyDescent="0.2">
      <c r="A29" s="61" t="s">
        <v>418</v>
      </c>
      <c r="B29" s="57" t="s">
        <v>419</v>
      </c>
      <c r="C29" s="90">
        <v>4354702</v>
      </c>
    </row>
    <row r="30" spans="1:3" x14ac:dyDescent="0.2">
      <c r="A30" s="62"/>
      <c r="B30" s="58"/>
      <c r="C30" s="91"/>
    </row>
    <row r="31" spans="1:3" x14ac:dyDescent="0.2">
      <c r="A31" s="59" t="s">
        <v>420</v>
      </c>
      <c r="B31" s="60"/>
      <c r="C31" s="92">
        <f>SUM(C32:C38)</f>
        <v>52853483.32</v>
      </c>
    </row>
    <row r="32" spans="1:3" x14ac:dyDescent="0.2">
      <c r="A32" s="61" t="s">
        <v>421</v>
      </c>
      <c r="B32" s="51" t="s">
        <v>311</v>
      </c>
      <c r="C32" s="89">
        <v>42380509.369999997</v>
      </c>
    </row>
    <row r="33" spans="1:3" x14ac:dyDescent="0.2">
      <c r="A33" s="61" t="s">
        <v>422</v>
      </c>
      <c r="B33" s="51" t="s">
        <v>37</v>
      </c>
      <c r="C33" s="89">
        <v>0</v>
      </c>
    </row>
    <row r="34" spans="1:3" x14ac:dyDescent="0.2">
      <c r="A34" s="61" t="s">
        <v>423</v>
      </c>
      <c r="B34" s="51" t="s">
        <v>321</v>
      </c>
      <c r="C34" s="89">
        <v>0</v>
      </c>
    </row>
    <row r="35" spans="1:3" x14ac:dyDescent="0.2">
      <c r="A35" s="61" t="s">
        <v>424</v>
      </c>
      <c r="B35" s="51" t="s">
        <v>327</v>
      </c>
      <c r="C35" s="89">
        <v>893.93</v>
      </c>
    </row>
    <row r="36" spans="1:3" x14ac:dyDescent="0.2">
      <c r="A36" s="61" t="s">
        <v>425</v>
      </c>
      <c r="B36" s="51" t="s">
        <v>335</v>
      </c>
      <c r="C36" s="89">
        <v>2480673.02</v>
      </c>
    </row>
    <row r="37" spans="1:3" x14ac:dyDescent="0.2">
      <c r="A37" s="61" t="s">
        <v>494</v>
      </c>
      <c r="B37" s="51" t="s">
        <v>538</v>
      </c>
      <c r="C37" s="89">
        <v>0</v>
      </c>
    </row>
    <row r="38" spans="1:3" x14ac:dyDescent="0.2">
      <c r="A38" s="61" t="s">
        <v>495</v>
      </c>
      <c r="B38" s="57" t="s">
        <v>426</v>
      </c>
      <c r="C38" s="93">
        <v>7991407</v>
      </c>
    </row>
    <row r="39" spans="1:3" x14ac:dyDescent="0.2">
      <c r="A39" s="52"/>
      <c r="B39" s="54"/>
      <c r="C39" s="94"/>
    </row>
    <row r="40" spans="1:3" x14ac:dyDescent="0.2">
      <c r="A40" s="55" t="s">
        <v>493</v>
      </c>
      <c r="B40" s="33"/>
      <c r="C40" s="95">
        <f>C6-C8+C31</f>
        <v>264228766.49000001</v>
      </c>
    </row>
    <row r="42" spans="1:3" x14ac:dyDescent="0.2">
      <c r="B42" s="26" t="s">
        <v>545</v>
      </c>
    </row>
    <row r="43" spans="1:3" x14ac:dyDescent="0.2">
      <c r="B43" s="26" t="s">
        <v>546</v>
      </c>
    </row>
    <row r="47" spans="1:3" x14ac:dyDescent="0.2">
      <c r="B47" s="1"/>
    </row>
    <row r="48" spans="1:3" x14ac:dyDescent="0.2">
      <c r="B48" s="97"/>
    </row>
    <row r="49" spans="2:2" x14ac:dyDescent="0.2">
      <c r="B49" s="96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97"/>
    </row>
    <row r="56" spans="2:2" x14ac:dyDescent="0.2">
      <c r="B56" s="96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Notas a los Edos Financiero</vt:lpstr>
      <vt:lpstr>ACT</vt:lpstr>
      <vt:lpstr>ESF</vt:lpstr>
      <vt:lpstr>VHP</vt:lpstr>
      <vt:lpstr>EFE</vt:lpstr>
      <vt:lpstr>Conciliacion_Ig</vt:lpstr>
      <vt:lpstr>Conciliacion_Eg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2026-01-28T15:51:12Z</cp:lastPrinted>
  <dcterms:created xsi:type="dcterms:W3CDTF">2012-12-11T20:36:24Z</dcterms:created>
  <dcterms:modified xsi:type="dcterms:W3CDTF">2026-01-28T15:51:29Z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