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92172693-24AD-47DA-9AFF-0AB2C3C53C84}" xr6:coauthVersionLast="45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</sheets>
  <definedNames>
    <definedName name="_xlnm.Print_Titles" localSheetId="4">EFE!$1:$4</definedName>
    <definedName name="_xlnm.Print_Titles" localSheetId="2">ESF!$1:$4</definedName>
  </definedNames>
  <calcPr calcId="191029"/>
</workbook>
</file>

<file path=xl/calcChain.xml><?xml version="1.0" encoding="utf-8"?>
<calcChain xmlns="http://schemas.openxmlformats.org/spreadsheetml/2006/main">
  <c r="E9" i="61" l="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D38" i="62" l="1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<sst xmlns="http://schemas.openxmlformats.org/spreadsheetml/2006/main" count="788" uniqueCount="548">
  <si>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</si>
  <si>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</si>
  <si>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</si>
  <si>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</si>
  <si>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</si>
  <si>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</si>
  <si>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</si>
  <si>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</si>
  <si>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</si>
  <si>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</si>
  <si>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</si>
  <si>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</si>
  <si>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</si>
  <si>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</si>
  <si>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</si>
  <si>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</si>
  <si>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</si>
  <si>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</si>
  <si>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</si>
  <si>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</si>
  <si>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</si>
  <si>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</si>
  <si>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</si>
  <si>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</si>
  <si>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</si>
  <si>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</si>
  <si>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</si>
  <si>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</si>
  <si>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</si>
  <si>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</si>
  <si>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</si>
  <si>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</si>
  <si>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</si>
  <si>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</si>
  <si>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</si>
  <si>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</si>
  <si>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</si>
  <si>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</si>
  <si>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</si>
  <si>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</si>
  <si>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</si>
  <si>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</si>
  <si>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</si>
  <si>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</si>
  <si>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</si>
  <si>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</si>
  <si>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</si>
  <si>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</si>
  <si>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</si>
  <si>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</si>
  <si>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</si>
  <si>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</si>
  <si>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</si>
  <si>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</si>
  <si>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</si>
  <si>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</si>
  <si>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</si>
  <si>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</si>
  <si>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</si>
  <si>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</si>
  <si>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</si>
  <si>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</si>
  <si>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</si>
  <si>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</si>
  <si>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</si>
  <si>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</si>
  <si>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</si>
  <si>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</si>
  <si>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</si>
  <si>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</si>
  <si>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</si>
  <si>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</si>
  <si>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</si>
  <si>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</si>
  <si>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</si>
  <si>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</si>
  <si>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</si>
  <si>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</si>
  <si>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</si>
  <si>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</si>
  <si>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</si>
  <si>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</si>
  <si>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</si>
  <si>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</si>
  <si>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</si>
  <si>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</si>
  <si>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</si>
  <si>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</si>
  <si>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</si>
  <si>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</si>
  <si>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</si>
  <si>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</si>
  <si>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</si>
  <si>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</si>
  <si>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</si>
  <si>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</si>
  <si>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</si>
  <si>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</si>
  <si>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</si>
  <si>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</si>
  <si>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</si>
  <si>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</si>
  <si>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</si>
  <si>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</si>
  <si>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</si>
  <si>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</si>
  <si>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</si>
  <si>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</si>
  <si>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</si>
  <si>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</si>
  <si>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</si>
  <si>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</si>
  <si>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</si>
  <si>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</si>
  <si>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</si>
  <si>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</si>
  <si>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</si>
  <si>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</si>
  <si>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</si>
  <si>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</si>
  <si>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</si>
  <si>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</si>
  <si>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</si>
  <si>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</si>
  <si>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</si>
  <si>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</si>
  <si>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</si>
  <si>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</si>
  <si>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</si>
  <si>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</si>
  <si>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</si>
  <si>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</si>
  <si>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</si>
  <si>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</si>
  <si>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</si>
  <si>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</si>
  <si>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</si>
  <si>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</si>
  <si>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</si>
  <si>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</si>
  <si>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</si>
  <si>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</si>
  <si>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</si>
  <si>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</si>
  <si>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</si>
  <si>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</si>
  <si>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</si>
  <si>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</si>
  <si>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</si>
  <si>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</si>
  <si>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</si>
  <si>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</si>
  <si>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</si>
  <si>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</si>
  <si>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</si>
  <si>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</si>
  <si>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</si>
  <si>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</si>
  <si>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</si>
  <si>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</si>
  <si>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</si>
  <si>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</si>
  <si>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</si>
  <si>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</si>
  <si>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</si>
  <si>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</si>
  <si>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</si>
  <si>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</si>
  <si>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</si>
  <si>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</si>
  <si>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</si>
  <si>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</si>
  <si>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</si>
  <si>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</si>
  <si>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</si>
  <si>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</si>
  <si>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</si>
  <si>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</si>
  <si>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</si>
  <si>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</si>
  <si>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</si>
  <si>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</si>
  <si>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</si>
  <si>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</si>
  <si>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</si>
  <si>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</si>
  <si>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</si>
  <si>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</si>
  <si>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</si>
  <si>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</si>
  <si>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</si>
  <si>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</si>
  <si>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</si>
  <si>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</si>
  <si>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</si>
  <si>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</si>
  <si>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</si>
  <si>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</si>
  <si>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</si>
  <si>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</si>
  <si>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</si>
  <si>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</si>
  <si>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</si>
  <si>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</si>
  <si>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</si>
  <si>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</si>
  <si>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</si>
  <si>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</si>
  <si>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</si>
  <si>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</si>
  <si>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</si>
  <si>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</si>
  <si>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</si>
  <si>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</si>
  <si>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</si>
  <si>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</si>
  <si>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</si>
  <si>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</si>
  <si>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</si>
  <si>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</si>
  <si>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</si>
  <si>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</si>
  <si>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</si>
  <si>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</si>
  <si>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</si>
  <si>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</si>
  <si>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</si>
  <si>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</si>
  <si>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</si>
  <si>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</si>
  <si>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</si>
  <si>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</si>
  <si>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</si>
  <si>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</si>
  <si>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</si>
  <si>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</si>
  <si>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</si>
  <si>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</si>
  <si>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</si>
  <si>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</si>
  <si>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</si>
  <si>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</si>
  <si>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</si>
  <si>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</si>
  <si>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</si>
  <si>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</si>
  <si>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</si>
  <si>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</si>
  <si>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</si>
  <si>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</si>
  <si>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</si>
  <si>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</si>
  <si>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</si>
  <si>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</si>
  <si>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</si>
  <si>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</si>
  <si>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</si>
  <si>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</si>
  <si>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</si>
  <si>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</si>
  <si>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</si>
  <si>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</si>
  <si>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</si>
  <si>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</si>
  <si>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</si>
  <si>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</si>
  <si>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</si>
  <si>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</si>
  <si>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</si>
  <si>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</si>
  <si>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</si>
  <si>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</si>
  <si>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</si>
  <si>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</si>
  <si>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</si>
  <si>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</si>
  <si>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</si>
  <si>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</si>
  <si>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</si>
  <si>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</si>
  <si>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</si>
  <si>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</si>
  <si>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</si>
  <si>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</si>
  <si>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</si>
  <si>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</si>
  <si>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</si>
  <si>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</si>
  <si>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</si>
  <si>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</si>
  <si>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</si>
  <si>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</si>
  <si>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</si>
  <si>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</si>
  <si>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</si>
  <si>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</si>
  <si>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</si>
  <si>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</si>
  <si>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</si>
  <si>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</si>
  <si>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</si>
  <si>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</si>
  <si>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</si>
  <si>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</si>
  <si>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</si>
  <si>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</si>
  <si>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</si>
  <si>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</si>
  <si>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</si>
  <si>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</si>
  <si>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</si>
  <si>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</si>
  <si>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</si>
  <si>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</si>
  <si>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</si>
  <si>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</si>
  <si>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</si>
  <si>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</si>
  <si>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</si>
  <si>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</si>
  <si>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</si>
  <si>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</si>
  <si>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</si>
  <si>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</si>
  <si>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</si>
  <si>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</si>
  <si>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</si>
  <si>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</si>
  <si>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</si>
  <si>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</si>
  <si>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</si>
  <si>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</si>
  <si>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</si>
  <si>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</si>
  <si>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</si>
  <si>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</si>
  <si>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</si>
  <si>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</si>
  <si>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</si>
  <si>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</si>
  <si>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</si>
  <si>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</si>
  <si>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</si>
  <si>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</si>
  <si>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</si>
  <si>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</si>
  <si>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</si>
  <si>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</si>
  <si>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</si>
  <si>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</si>
  <si>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</si>
  <si>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</si>
  <si>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</si>
  <si>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</si>
  <si>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</si>
  <si>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</si>
  <si>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</si>
  <si>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</si>
  <si>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</si>
  <si>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</si>
  <si>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</si>
  <si>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</si>
  <si>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</si>
  <si>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</si>
  <si>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</si>
  <si>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</si>
  <si>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</si>
  <si>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</si>
  <si>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</si>
  <si>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</si>
  <si>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</si>
  <si>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</si>
  <si>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</si>
  <si>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</si>
  <si>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</si>
  <si>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</si>
  <si>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</si>
  <si>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</si>
  <si>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</si>
  <si>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</si>
  <si>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</si>
  <si>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</si>
  <si>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</si>
  <si>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</si>
  <si>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</si>
  <si>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</si>
  <si>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</si>
  <si>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</si>
  <si>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</si>
  <si>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</si>
  <si>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</si>
  <si>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</si>
  <si>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</si>
  <si>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</si>
  <si>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</si>
  <si>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</si>
  <si>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</si>
  <si>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</si>
  <si>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</si>
  <si>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</si>
  <si>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</si>
  <si>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</si>
  <si>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</si>
  <si>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</si>
  <si>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</si>
  <si>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</si>
  <si>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</si>
  <si>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</si>
  <si>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</si>
  <si>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</si>
  <si>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</si>
  <si>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</si>
  <si>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</si>
  <si>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</si>
  <si>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</si>
  <si>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</si>
  <si>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</si>
  <si>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</si>
  <si>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</si>
  <si>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</si>
  <si>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</si>
  <si>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</si>
  <si>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</si>
  <si>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</si>
  <si>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</si>
  <si>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</si>
  <si>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</si>
  <si>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</si>
  <si>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</si>
  <si>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</si>
  <si>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</si>
  <si>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</si>
  <si>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</si>
  <si>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</si>
  <si>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</si>
  <si>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</si>
  <si>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</si>
  <si>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</si>
  <si>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</si>
  <si>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</si>
  <si>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</si>
  <si>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</si>
  <si>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</si>
  <si>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</si>
  <si>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</si>
  <si>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</si>
  <si>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</si>
  <si>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</si>
  <si>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</si>
  <si>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</si>
  <si>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</si>
  <si>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</si>
  <si>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</si>
  <si>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</si>
  <si>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</si>
  <si>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</si>
  <si>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</si>
  <si>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</si>
  <si>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</si>
  <si>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</si>
  <si>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</si>
  <si>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</si>
  <si>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</si>
  <si>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</si>
  <si>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</si>
  <si>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</si>
  <si>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</si>
  <si>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</si>
  <si>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</si>
  <si>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</si>
  <si>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</si>
  <si>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</si>
  <si>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</si>
  <si>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</si>
  <si>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</si>
  <si>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</si>
  <si>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</si>
  <si>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</si>
  <si>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</si>
  <si>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</si>
  <si>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</si>
  <si>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</si>
  <si>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</si>
  <si>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</si>
  <si>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</si>
  <si>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</si>
  <si>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</si>
  <si>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</si>
  <si>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</si>
  <si>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</si>
  <si>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</si>
  <si>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</si>
  <si>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</si>
  <si>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</si>
  <si>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</si>
  <si>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</si>
  <si>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</si>
  <si>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</si>
  <si>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</si>
  <si>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</si>
  <si>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</si>
  <si>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</si>
  <si>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</si>
  <si>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</si>
  <si>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</si>
  <si>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</si>
  <si>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</si>
  <si>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</si>
  <si>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</si>
  <si>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</si>
  <si>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</si>
  <si>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</si>
  <si>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</si>
  <si>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</si>
  <si>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</si>
  <si>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</si>
  <si>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</si>
  <si>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</si>
  <si>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</si>
  <si>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</si>
  <si>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</si>
  <si>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</si>
  <si>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</si>
  <si>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</si>
  <si>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</si>
  <si>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</si>
  <si>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</si>
  <si>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</si>
  <si>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</si>
  <si>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</si>
  <si>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</si>
  <si>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</si>
  <si>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</si>
  <si>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</si>
  <si>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</si>
  <si>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</si>
  <si>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</si>
  <si>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</si>
  <si>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Cambios en Estimaciones Contables</t>
  </si>
  <si>
    <t>Resultado del Ejercicio Ahorro/Desahorro</t>
  </si>
  <si>
    <t>COMITÉ MUNICIPAL DE AGUA POTABLE Y ALCANTARILLADO DE SALAMANCA, GUANAJUATO.</t>
  </si>
  <si>
    <t>Del 1 de Enero al 31 de Marzo de 2026</t>
  </si>
  <si>
    <t>Bajo protesta de decir verdad declaramos que los Estados Financieros y sus notas, son razonablemente correctos y son</t>
  </si>
  <si>
    <t>responsabilidad del emisor.</t>
  </si>
  <si>
    <t xml:space="preserve">Bajo protesta de decir verdad declaramos que los Estados Financieros y sus notas, son razonablemente correctos y </t>
  </si>
  <si>
    <t>son responsabilidad del emisor.</t>
  </si>
  <si>
    <t>Bajo protesta de decir verdad declaramos que los Estados Financieros y sus notas, son razonablemente correctos</t>
  </si>
  <si>
    <t xml:space="preserve">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</si>
</sst>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3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9" fillId="0" borderId="0"/>
  </cellStyleXfs>
  <cellXfs count="18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</cellXfs>
  <cellStyles count="209">
    <cellStyle name="=C:\WINNT\SYSTEM32\COMMAND.COM" xfId="33" xr:uid="{BA73D83D-A560-48BC-BB6B-C8403789C42B}"/>
    <cellStyle name="Euro" xfId="34" xr:uid="{0EB6234B-9396-4D0D-B698-100CE1BDA066}"/>
    <cellStyle name="Hipervínculo" xfId="11" builtinId="8"/>
    <cellStyle name="Millares" xfId="18" builtinId="3"/>
    <cellStyle name="Millares 2" xfId="1" xr:uid="{00000000-0005-0000-0000-000002000000}"/>
    <cellStyle name="Millares 2 10" xfId="146" xr:uid="{10AD5EC2-D3C1-4503-9FF7-C0240C8AE174}"/>
    <cellStyle name="Millares 2 11" xfId="137" xr:uid="{509804C7-B091-4138-8794-3DAC90FCFC36}"/>
    <cellStyle name="Millares 2 12" xfId="128" xr:uid="{997D132A-840B-4451-A067-87D962F164C9}"/>
    <cellStyle name="Millares 2 13" xfId="119" xr:uid="{9765F338-BE5C-4C01-B4D8-16A25B12241A}"/>
    <cellStyle name="Millares 2 14" xfId="110" xr:uid="{C5F6BDCD-4D56-49A7-9D82-C027E6F836C5}"/>
    <cellStyle name="Millares 2 15" xfId="101" xr:uid="{08574ACA-DFF6-43CD-886B-8129EE055BDC}"/>
    <cellStyle name="Millares 2 16" xfId="92" xr:uid="{1BC71472-4A87-4908-9B48-FA4628999815}"/>
    <cellStyle name="Millares 2 17" xfId="83" xr:uid="{58B00AE7-3F6D-4005-9998-9E67029118A8}"/>
    <cellStyle name="Millares 2 18" xfId="74" xr:uid="{131F972C-22D5-4325-AE69-22D3D0F5EC6B}"/>
    <cellStyle name="Millares 2 19" xfId="65" xr:uid="{6C133157-5A85-4C78-A7AE-AB2C3CD3DA52}"/>
    <cellStyle name="Millares 2 2" xfId="15" xr:uid="{00000000-0005-0000-0000-000003000000}"/>
    <cellStyle name="Millares 2 2 10" xfId="129" xr:uid="{B21D4210-8CC6-440E-809D-888AA087CF6C}"/>
    <cellStyle name="Millares 2 2 11" xfId="120" xr:uid="{AD059495-37D2-42AA-9C3B-46236277A131}"/>
    <cellStyle name="Millares 2 2 12" xfId="111" xr:uid="{201483D1-CDBC-40CA-8EA8-A451A94DC109}"/>
    <cellStyle name="Millares 2 2 13" xfId="102" xr:uid="{DBDE2E2F-A35F-4543-9723-A84103FB5841}"/>
    <cellStyle name="Millares 2 2 14" xfId="93" xr:uid="{13353647-BDF7-4015-89D1-37639F0AE6A7}"/>
    <cellStyle name="Millares 2 2 15" xfId="84" xr:uid="{F4E0920E-19A3-4DD1-842E-AF2AC1CAC320}"/>
    <cellStyle name="Millares 2 2 16" xfId="75" xr:uid="{B013FB06-9C51-4A16-804D-24257EDBECCF}"/>
    <cellStyle name="Millares 2 2 17" xfId="66" xr:uid="{D1961FBD-DFCB-412A-8767-638964E5B5E3}"/>
    <cellStyle name="Millares 2 2 18" xfId="57" xr:uid="{D677F09A-D6E9-4782-AD24-F348F77C2B5A}"/>
    <cellStyle name="Millares 2 2 19" xfId="49" xr:uid="{5B0AB735-85C4-45C6-AD4A-44BF54821563}"/>
    <cellStyle name="Millares 2 2 2" xfId="201" xr:uid="{58F9BB6F-2B61-4EBA-9386-F4593F0485D2}"/>
    <cellStyle name="Millares 2 2 20" xfId="36" xr:uid="{1C20BEE8-318C-473F-AD8D-495356840660}"/>
    <cellStyle name="Millares 2 2 21" xfId="27" xr:uid="{363311A3-2446-4689-9FA3-199B900C7279}"/>
    <cellStyle name="Millares 2 2 22" xfId="21" xr:uid="{0AA55BBD-F837-4787-A8EE-FDC9113B2D59}"/>
    <cellStyle name="Millares 2 2 3" xfId="192" xr:uid="{BF10FA34-F6FB-4EBC-9F35-A99813D546FE}"/>
    <cellStyle name="Millares 2 2 4" xfId="183" xr:uid="{E7C5982B-15F7-45D2-9673-ADD14140829A}"/>
    <cellStyle name="Millares 2 2 5" xfId="174" xr:uid="{5FBDDE05-0C2B-4011-BA59-F952D819A04B}"/>
    <cellStyle name="Millares 2 2 6" xfId="165" xr:uid="{F09AE0EA-E203-42EB-86CF-972C1EE8CA19}"/>
    <cellStyle name="Millares 2 2 7" xfId="156" xr:uid="{1F478DD3-6545-4FD3-AFC8-C280CAE1E069}"/>
    <cellStyle name="Millares 2 2 8" xfId="147" xr:uid="{CD820481-5AC4-4B1E-BAAE-182520BDF4CF}"/>
    <cellStyle name="Millares 2 2 9" xfId="138" xr:uid="{EFBD0D21-5FF4-4509-B409-C47F4ED676C6}"/>
    <cellStyle name="Millares 2 20" xfId="56" xr:uid="{558EA621-C28E-4EE9-824D-CBF36EA33EC1}"/>
    <cellStyle name="Millares 2 21" xfId="48" xr:uid="{FBF357F1-B1EB-4C38-86A6-57D6D20607AB}"/>
    <cellStyle name="Millares 2 22" xfId="35" xr:uid="{B2BF8F06-733C-4EA9-AD60-F778A79953A1}"/>
    <cellStyle name="Millares 2 23" xfId="26" xr:uid="{A471F4B0-CA2D-4AE6-A371-6B315307242E}"/>
    <cellStyle name="Millares 2 24" xfId="20" xr:uid="{9E903DD3-509B-423B-96C9-851BD73F71C3}"/>
    <cellStyle name="Millares 2 3" xfId="16" xr:uid="{00000000-0005-0000-0000-000004000000}"/>
    <cellStyle name="Millares 2 3 10" xfId="130" xr:uid="{0F069E9C-01B0-45D9-8CEE-1B12EFB41D88}"/>
    <cellStyle name="Millares 2 3 11" xfId="121" xr:uid="{BECD05B0-DE48-4ACC-91B9-29CDCC056496}"/>
    <cellStyle name="Millares 2 3 12" xfId="112" xr:uid="{A6400E9D-3831-4404-995F-666C2F90AE26}"/>
    <cellStyle name="Millares 2 3 13" xfId="103" xr:uid="{518FDD86-02FC-4BE4-B1F0-CB152235619B}"/>
    <cellStyle name="Millares 2 3 14" xfId="94" xr:uid="{F8CDFF1B-1BB1-491B-9C1B-724AF6104FD0}"/>
    <cellStyle name="Millares 2 3 15" xfId="85" xr:uid="{934165DF-BD22-4D33-BA30-3156619991E7}"/>
    <cellStyle name="Millares 2 3 16" xfId="76" xr:uid="{84FD1E51-CBA9-4CA2-A1D3-709A5E18DF1D}"/>
    <cellStyle name="Millares 2 3 17" xfId="67" xr:uid="{F9858906-EA3A-4F83-81F7-C190CEF5757B}"/>
    <cellStyle name="Millares 2 3 18" xfId="58" xr:uid="{1288F403-804F-4AF6-B5D4-16AA6E76D5AA}"/>
    <cellStyle name="Millares 2 3 19" xfId="50" xr:uid="{28D1B4C5-7981-49C2-A879-F0CDA6A5D0EB}"/>
    <cellStyle name="Millares 2 3 2" xfId="202" xr:uid="{F8B5A83A-1CA5-46FA-9146-A2DC3F0CDA53}"/>
    <cellStyle name="Millares 2 3 20" xfId="37" xr:uid="{95DE7312-CF86-453E-ACCB-910005F570C2}"/>
    <cellStyle name="Millares 2 3 21" xfId="28" xr:uid="{4CBF4E82-F41D-4258-8085-C0A93BE37B42}"/>
    <cellStyle name="Millares 2 3 22" xfId="22" xr:uid="{1EED11E2-D8E5-4272-BDD7-9A6DC47525F0}"/>
    <cellStyle name="Millares 2 3 3" xfId="193" xr:uid="{E22672B6-E89A-4B8B-B155-6F50DE00CCB6}"/>
    <cellStyle name="Millares 2 3 4" xfId="184" xr:uid="{77775E04-9098-419A-9968-28FAB7E9C82B}"/>
    <cellStyle name="Millares 2 3 5" xfId="175" xr:uid="{669A506C-7656-4C13-B4DC-78C3A485DA08}"/>
    <cellStyle name="Millares 2 3 6" xfId="166" xr:uid="{5274BD3D-8CD8-42CA-B19E-D005D3CE4915}"/>
    <cellStyle name="Millares 2 3 7" xfId="157" xr:uid="{9E894B9D-4C41-42E5-BCA2-1A6A7190156C}"/>
    <cellStyle name="Millares 2 3 8" xfId="148" xr:uid="{4484BE89-3BE8-4B23-B9F6-13FE45763928}"/>
    <cellStyle name="Millares 2 3 9" xfId="139" xr:uid="{C7872C5C-12F6-41E0-8CB6-6EC0A6C46EDC}"/>
    <cellStyle name="Millares 2 4" xfId="200" xr:uid="{B9FEE66D-D224-458A-97E9-7663CA5E3DA6}"/>
    <cellStyle name="Millares 2 5" xfId="191" xr:uid="{94A26C52-DB2E-4C8B-8171-2AFF08D1A49B}"/>
    <cellStyle name="Millares 2 6" xfId="182" xr:uid="{3D280EAA-A4B2-48F2-B6CA-4095C99A4192}"/>
    <cellStyle name="Millares 2 7" xfId="173" xr:uid="{730E9B34-AB14-4BFA-AD50-EFDEA5A1EC82}"/>
    <cellStyle name="Millares 2 8" xfId="164" xr:uid="{BD8E0699-84ED-4271-876E-B47B387B1B44}"/>
    <cellStyle name="Millares 2 9" xfId="155" xr:uid="{B8EB8C2F-94A5-40DD-9683-2B017BD6547C}"/>
    <cellStyle name="Millares 3" xfId="19" xr:uid="{00000000-0005-0000-0000-000005000000}"/>
    <cellStyle name="Millares 3 10" xfId="131" xr:uid="{45B173F3-17EA-47F7-BE5E-219BC4D9DC59}"/>
    <cellStyle name="Millares 3 11" xfId="122" xr:uid="{2860998C-CDA1-4DA2-8F04-43830C58AA3E}"/>
    <cellStyle name="Millares 3 12" xfId="113" xr:uid="{D6353D12-8FFB-4ABA-BCE4-FEB291F4A642}"/>
    <cellStyle name="Millares 3 13" xfId="104" xr:uid="{B6B2416B-EE1E-411F-8A60-5ECD3B9CE25F}"/>
    <cellStyle name="Millares 3 14" xfId="95" xr:uid="{80D304EF-6525-4013-8744-90ED197BF686}"/>
    <cellStyle name="Millares 3 15" xfId="86" xr:uid="{3DF83DC9-B6C1-40FE-B999-275D3B00DA44}"/>
    <cellStyle name="Millares 3 16" xfId="77" xr:uid="{E2D6371F-C9F0-4345-BBDC-265805E6943D}"/>
    <cellStyle name="Millares 3 17" xfId="68" xr:uid="{E2419D99-B995-4C82-939E-0BE716225D00}"/>
    <cellStyle name="Millares 3 18" xfId="59" xr:uid="{DFB06ECA-54AE-49DF-A426-20D2080F443B}"/>
    <cellStyle name="Millares 3 19" xfId="51" xr:uid="{D73A1964-0989-43A6-9623-E34817F8D90D}"/>
    <cellStyle name="Millares 3 2" xfId="203" xr:uid="{63CCF8B4-BC1E-4C97-A973-283711EA3CDA}"/>
    <cellStyle name="Millares 3 20" xfId="38" xr:uid="{E09D9807-0BC9-4CCF-8411-6D8A17E17F5C}"/>
    <cellStyle name="Millares 3 21" xfId="31" xr:uid="{7755D02F-D0A8-47EF-8DF7-71C9B5903DC6}"/>
    <cellStyle name="Millares 3 22" xfId="25" xr:uid="{609448A2-E278-4AC2-A5C7-56BBAF644F92}"/>
    <cellStyle name="Millares 3 3" xfId="194" xr:uid="{F23378A8-D922-440B-A966-7C77A39277EA}"/>
    <cellStyle name="Millares 3 4" xfId="185" xr:uid="{C72EACD5-F3C2-42FE-B189-A32CA53CA5DF}"/>
    <cellStyle name="Millares 3 5" xfId="176" xr:uid="{BB6326FD-B6B5-4477-8983-90E8BD22FDC4}"/>
    <cellStyle name="Millares 3 6" xfId="167" xr:uid="{68624C94-FD63-4EF2-9395-1070D2EAA522}"/>
    <cellStyle name="Millares 3 7" xfId="158" xr:uid="{BF98E592-BB62-40C7-A5ED-16E0F692EB75}"/>
    <cellStyle name="Millares 3 8" xfId="149" xr:uid="{5D66820B-867F-4140-AEDF-83F7B84C5DC9}"/>
    <cellStyle name="Millares 3 9" xfId="140" xr:uid="{3A928669-965F-49CF-9004-63F036F11D71}"/>
    <cellStyle name="Millares 4" xfId="17" xr:uid="{00000000-0005-0000-0000-000006000000}"/>
    <cellStyle name="Millares 4 2" xfId="29" xr:uid="{86E691DA-EFC1-469F-B1C5-75BE7E552DAD}"/>
    <cellStyle name="Millares 4 3" xfId="23" xr:uid="{2AB4A23B-9A41-4F64-8276-639C61FE169B}"/>
    <cellStyle name="Millares 5" xfId="30" xr:uid="{0BB07FB8-2FF0-49DC-856C-554290C9AF2A}"/>
    <cellStyle name="Millares 6" xfId="24" xr:uid="{E7CE4F86-B032-4186-B8EE-6B7E9BC12608}"/>
    <cellStyle name="Moneda 2" xfId="39" xr:uid="{DA29F995-57EE-400D-B13C-DD714810042A}"/>
    <cellStyle name="Moneda 2 10" xfId="132" xr:uid="{D3E9E5AA-71C5-4683-8BD4-2A05B4441AD8}"/>
    <cellStyle name="Moneda 2 11" xfId="123" xr:uid="{5E82FF64-45C2-45C0-9125-C096233AE5BC}"/>
    <cellStyle name="Moneda 2 12" xfId="114" xr:uid="{098398A4-9A9D-4464-AED7-70051C722BD3}"/>
    <cellStyle name="Moneda 2 13" xfId="105" xr:uid="{B8FA3F02-83C7-4666-9C62-26DC99FB5ADB}"/>
    <cellStyle name="Moneda 2 14" xfId="96" xr:uid="{43ED307B-6A5C-4D5D-A8AE-30CB3360F5A7}"/>
    <cellStyle name="Moneda 2 15" xfId="87" xr:uid="{E9292891-251D-4694-B326-14394F8516B2}"/>
    <cellStyle name="Moneda 2 16" xfId="78" xr:uid="{EEC09DEA-76DA-4054-960E-FFB814F651FD}"/>
    <cellStyle name="Moneda 2 17" xfId="69" xr:uid="{6F11B718-E0E0-46A0-8C05-71E7360A9B97}"/>
    <cellStyle name="Moneda 2 18" xfId="60" xr:uid="{BDC380BC-1472-410E-BDF5-87290AD64569}"/>
    <cellStyle name="Moneda 2 19" xfId="52" xr:uid="{58437390-A76F-4ACC-B6C7-BA8073429DBF}"/>
    <cellStyle name="Moneda 2 2" xfId="204" xr:uid="{D1C4A6C2-2387-415F-BDE2-9FE84642164E}"/>
    <cellStyle name="Moneda 2 3" xfId="195" xr:uid="{40A7A06F-6D12-4357-A0D1-19F10DDA8D69}"/>
    <cellStyle name="Moneda 2 4" xfId="186" xr:uid="{43372B68-C26D-4665-8A0B-00B841FBE69A}"/>
    <cellStyle name="Moneda 2 5" xfId="177" xr:uid="{C03DE84C-12F5-4CFA-8542-BAE9CA440209}"/>
    <cellStyle name="Moneda 2 6" xfId="168" xr:uid="{6388CEE5-AB71-4426-A924-85B8691DFA33}"/>
    <cellStyle name="Moneda 2 7" xfId="159" xr:uid="{C118558E-181B-4ED7-827D-ECFA08806AFA}"/>
    <cellStyle name="Moneda 2 8" xfId="150" xr:uid="{5AD8EFA0-0589-446A-B046-BCDDCDF4B3E2}"/>
    <cellStyle name="Moneda 2 9" xfId="141" xr:uid="{78D2A646-5C6C-4453-86DB-83EAECDB91E3}"/>
    <cellStyle name="Normal" xfId="0" builtinId="0"/>
    <cellStyle name="Normal 2" xfId="2" xr:uid="{00000000-0005-0000-0000-000008000000}"/>
    <cellStyle name="Normal 2 10" xfId="142" xr:uid="{0C3FBC0C-896F-4B64-B1D4-16F4866659B0}"/>
    <cellStyle name="Normal 2 11" xfId="133" xr:uid="{0A0F7D5D-D69E-4065-A87B-4E4258AE8330}"/>
    <cellStyle name="Normal 2 12" xfId="124" xr:uid="{AA428016-3282-4574-9AA6-7BD062F7DEB5}"/>
    <cellStyle name="Normal 2 13" xfId="115" xr:uid="{390D6013-4D99-4717-8A4B-3743862ACB52}"/>
    <cellStyle name="Normal 2 14" xfId="106" xr:uid="{17486E04-AC5C-4DF1-983F-8D4A7E46A6BC}"/>
    <cellStyle name="Normal 2 15" xfId="97" xr:uid="{EA6D3883-B6E6-412D-A77F-AE0789F0747F}"/>
    <cellStyle name="Normal 2 16" xfId="88" xr:uid="{06C10133-0DAF-4F13-A73A-3C27AD6462B7}"/>
    <cellStyle name="Normal 2 17" xfId="79" xr:uid="{2C22F77B-C976-4FD3-BC5F-7BBBC5342921}"/>
    <cellStyle name="Normal 2 18" xfId="70" xr:uid="{D44B075D-A5AF-439C-BF9A-F37633D47741}"/>
    <cellStyle name="Normal 2 19" xfId="61" xr:uid="{8762B3A0-A6A0-445E-B667-4A9FEA439C54}"/>
    <cellStyle name="Normal 2 2" xfId="3" xr:uid="{00000000-0005-0000-0000-000009000000}"/>
    <cellStyle name="Normal 2 20" xfId="53" xr:uid="{E60EEC68-CD4F-4638-AC2E-6F4670DA550C}"/>
    <cellStyle name="Normal 2 3" xfId="9" xr:uid="{00000000-0005-0000-0000-00000A000000}"/>
    <cellStyle name="Normal 2 3 2" xfId="205" xr:uid="{38108B20-EF96-4E96-8D62-97FF321FF2C0}"/>
    <cellStyle name="Normal 2 4" xfId="196" xr:uid="{5669AE9D-AFAF-4973-ACE9-AD75814E153B}"/>
    <cellStyle name="Normal 2 5" xfId="187" xr:uid="{AEF505BA-8AF9-4502-AC5B-3458013792A1}"/>
    <cellStyle name="Normal 2 6" xfId="178" xr:uid="{CC988EA2-1BCC-4F41-A723-BE368F34412A}"/>
    <cellStyle name="Normal 2 7" xfId="169" xr:uid="{0D05CA2B-D095-46A7-898B-14837502CC41}"/>
    <cellStyle name="Normal 2 8" xfId="160" xr:uid="{CCFB87C0-85AB-47B8-ACB8-4DA99CED64A8}"/>
    <cellStyle name="Normal 2 9" xfId="151" xr:uid="{C7172366-BC3C-4657-BA82-7737445F1958}"/>
    <cellStyle name="Normal 3" xfId="8" xr:uid="{00000000-0005-0000-0000-00000B000000}"/>
    <cellStyle name="Normal 3 10" xfId="134" xr:uid="{CA2DFC6B-CA00-4043-81D9-634EA1EF7C48}"/>
    <cellStyle name="Normal 3 11" xfId="125" xr:uid="{C940C0C8-D8C6-457C-AEE5-2153400AF7E5}"/>
    <cellStyle name="Normal 3 12" xfId="116" xr:uid="{593B7F94-CCDB-47B6-96CE-D28725F86769}"/>
    <cellStyle name="Normal 3 13" xfId="107" xr:uid="{B609015A-FAC6-4B5D-B047-9914B707A8D1}"/>
    <cellStyle name="Normal 3 14" xfId="98" xr:uid="{2F1B64A9-29C9-457F-8CD3-7FF593A63604}"/>
    <cellStyle name="Normal 3 15" xfId="89" xr:uid="{02EACA1D-9B18-4825-9DB9-FA1CAF4DE2EF}"/>
    <cellStyle name="Normal 3 16" xfId="80" xr:uid="{FCF71AE8-1206-4D9C-B8D2-C1621DF96C53}"/>
    <cellStyle name="Normal 3 17" xfId="71" xr:uid="{5AB0FC83-F97B-4AE4-B8B4-B377E93B82E5}"/>
    <cellStyle name="Normal 3 18" xfId="62" xr:uid="{FE7E45E5-DB80-4DCC-BEA8-A5FDD318A37A}"/>
    <cellStyle name="Normal 3 19" xfId="40" xr:uid="{EA2C9C14-1E12-4813-AF24-78BCEBD0B58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3 3 2" xfId="197" xr:uid="{3FB74E2E-B226-490C-A177-0BB3EB408661}"/>
    <cellStyle name="Normal 3 4" xfId="188" xr:uid="{8CF203E9-E7A9-42DF-AE39-294A4B2581E9}"/>
    <cellStyle name="Normal 3 5" xfId="179" xr:uid="{E32B3FAD-1456-4989-A7E5-B0C73371BB03}"/>
    <cellStyle name="Normal 3 6" xfId="170" xr:uid="{F7CCA7FB-69C6-484C-B760-417DEB708739}"/>
    <cellStyle name="Normal 3 7" xfId="161" xr:uid="{609F6ED1-D9E9-464A-95E2-C70DBCF195FA}"/>
    <cellStyle name="Normal 3 8" xfId="152" xr:uid="{B1A860C8-4526-4E69-8F52-78BE6E1F89D4}"/>
    <cellStyle name="Normal 3 9" xfId="143" xr:uid="{FB93138B-F277-4C16-BA10-7D0008F763A7}"/>
    <cellStyle name="Normal 4" xfId="4" xr:uid="{00000000-0005-0000-0000-00000F000000}"/>
    <cellStyle name="Normal 4 2" xfId="42" xr:uid="{44585081-A9A8-4D05-94C8-3FF9E9BBFB74}"/>
    <cellStyle name="Normal 4 3" xfId="41" xr:uid="{7489E787-4E0A-442B-A76C-B5BA443A2B79}"/>
    <cellStyle name="Normal 5" xfId="5" xr:uid="{00000000-0005-0000-0000-000010000000}"/>
    <cellStyle name="Normal 5 2" xfId="44" xr:uid="{CD137DAE-1E32-407A-A634-E809DDBFB524}"/>
    <cellStyle name="Normal 5 3" xfId="43" xr:uid="{D8D93F99-AC26-46BD-A37B-14E08FCACE65}"/>
    <cellStyle name="Normal 56" xfId="6" xr:uid="{00000000-0005-0000-0000-000011000000}"/>
    <cellStyle name="Normal 6" xfId="45" xr:uid="{1A9EA7F2-49B4-4302-A924-7C452A1C9D07}"/>
    <cellStyle name="Normal 6 10" xfId="144" xr:uid="{09732C1C-9645-4F08-AF4F-2EE7D27A8E1F}"/>
    <cellStyle name="Normal 6 11" xfId="135" xr:uid="{7A8E36A6-D138-402D-AE3A-4023592E26DB}"/>
    <cellStyle name="Normal 6 12" xfId="126" xr:uid="{7F4020C9-CDA5-481E-A310-5B7144EB79B2}"/>
    <cellStyle name="Normal 6 13" xfId="117" xr:uid="{6A077D06-E421-4C6D-B12C-8EB2FD668D1E}"/>
    <cellStyle name="Normal 6 14" xfId="108" xr:uid="{D0880F5F-C4F2-4BC7-87EF-251A5E62BE3E}"/>
    <cellStyle name="Normal 6 15" xfId="99" xr:uid="{AF72B940-EA9B-4680-8EC1-8E30E0AD0ECA}"/>
    <cellStyle name="Normal 6 16" xfId="90" xr:uid="{92045E38-188C-4479-A286-88B8BE003EAC}"/>
    <cellStyle name="Normal 6 17" xfId="81" xr:uid="{81A9B1A8-CF2E-471E-A752-9CC21F4A83FC}"/>
    <cellStyle name="Normal 6 18" xfId="72" xr:uid="{B5D38B1D-18BB-49E0-A96B-28D21C89ED48}"/>
    <cellStyle name="Normal 6 19" xfId="63" xr:uid="{B5E71A30-C178-4344-9A6E-EBA8F53B8567}"/>
    <cellStyle name="Normal 6 2" xfId="46" xr:uid="{25DE980F-BB55-4446-86B4-61D2C8A64AD2}"/>
    <cellStyle name="Normal 6 2 10" xfId="136" xr:uid="{2443ADFE-04DC-45CF-B8C3-FBDC3789691A}"/>
    <cellStyle name="Normal 6 2 11" xfId="127" xr:uid="{1B9D9342-67E5-4581-A37D-04A97A4DAE9B}"/>
    <cellStyle name="Normal 6 2 12" xfId="118" xr:uid="{AEBC29A7-65F4-4D40-9A82-D36F98D6ED64}"/>
    <cellStyle name="Normal 6 2 13" xfId="109" xr:uid="{AF484115-7729-4DAE-99FA-0E9922994BED}"/>
    <cellStyle name="Normal 6 2 14" xfId="100" xr:uid="{2A2DE2B5-1852-4783-BC74-5EC067EB70AC}"/>
    <cellStyle name="Normal 6 2 15" xfId="91" xr:uid="{5FFAC9A8-F02E-4033-AAA6-7D8AB4C51634}"/>
    <cellStyle name="Normal 6 2 16" xfId="82" xr:uid="{12D79FC3-2A86-493A-A602-7475E42B1A1A}"/>
    <cellStyle name="Normal 6 2 17" xfId="73" xr:uid="{29DDC24B-475D-4C0C-ABE1-B42EB683058D}"/>
    <cellStyle name="Normal 6 2 18" xfId="64" xr:uid="{0688AB4D-138F-4297-9916-AC0861A29DED}"/>
    <cellStyle name="Normal 6 2 19" xfId="55" xr:uid="{859BD4D7-2ED0-4F05-A98F-4003591FA015}"/>
    <cellStyle name="Normal 6 2 2" xfId="207" xr:uid="{26047106-CA83-41FF-8258-EDBE96FF0C2C}"/>
    <cellStyle name="Normal 6 2 3" xfId="199" xr:uid="{8ECDA379-6CEB-4162-A4C5-A19CCB95635C}"/>
    <cellStyle name="Normal 6 2 4" xfId="190" xr:uid="{B980D03B-A7FE-4110-BA37-3230C93BF283}"/>
    <cellStyle name="Normal 6 2 5" xfId="181" xr:uid="{71D105D0-2CB1-42D7-ADAE-1DD9B16C6825}"/>
    <cellStyle name="Normal 6 2 6" xfId="172" xr:uid="{C093BC44-891B-4723-9A3F-9C2377474FD5}"/>
    <cellStyle name="Normal 6 2 7" xfId="163" xr:uid="{DD5F0EDA-8144-4BA8-927D-218E73DA9449}"/>
    <cellStyle name="Normal 6 2 8" xfId="154" xr:uid="{A233D335-BD03-42AE-990C-F5746B264A78}"/>
    <cellStyle name="Normal 6 2 9" xfId="145" xr:uid="{142F7FEC-2486-41FC-835E-4B62FD98D504}"/>
    <cellStyle name="Normal 6 20" xfId="54" xr:uid="{1A1EC469-2C4B-4415-BA7B-26AFF180F533}"/>
    <cellStyle name="Normal 6 3" xfId="206" xr:uid="{241B5244-04C0-4D6B-A8DD-6AAB367DFECF}"/>
    <cellStyle name="Normal 6 4" xfId="198" xr:uid="{95DCF993-CC37-4E06-84DD-DDC9830A655A}"/>
    <cellStyle name="Normal 6 5" xfId="189" xr:uid="{14F2029B-617F-45A4-9203-755896DACA91}"/>
    <cellStyle name="Normal 6 6" xfId="180" xr:uid="{280332F9-078F-404D-8161-50499B08CFFF}"/>
    <cellStyle name="Normal 6 7" xfId="171" xr:uid="{ECBB0103-5E73-423F-A994-50FEF8F45ACF}"/>
    <cellStyle name="Normal 6 8" xfId="162" xr:uid="{4618DB91-54C9-4A34-90E0-77E1397AD505}"/>
    <cellStyle name="Normal 6 9" xfId="153" xr:uid="{A5A5B84E-247C-423A-963C-5CCA3A56E5B0}"/>
    <cellStyle name="Normal 7" xfId="32" xr:uid="{D9C03164-CB2F-42F6-A731-3004D85E51E3}"/>
    <cellStyle name="Normal 8" xfId="208" xr:uid="{F730BDDE-77F2-4F58-B9D2-B046FE641073}"/>
    <cellStyle name="Porcentaje" xfId="14" builtinId="5"/>
    <cellStyle name="Porcentaje 2" xfId="7" xr:uid="{00000000-0005-0000-0000-000013000000}"/>
    <cellStyle name="Porcentual 2" xfId="47" xr:uid="{691D2770-D96E-4F06-8EC9-38D3F090F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251461</xdr:colOff>
      <xdr:row>1</xdr:row>
      <xdr:rowOff>7620</xdr:rowOff>
    </xdr:from>
    <xdr:to>
      <xdr:col>0</xdr:col>
      <xdr:colOff>815341</xdr:colOff>
      <xdr:row>3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8EE36-06EB-4105-AE45-A3C9A59B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1" y="213360"/>
          <a:ext cx="563880" cy="45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1</xdr:col>
      <xdr:colOff>312420</xdr:colOff>
      <xdr:row>3</xdr:row>
      <xdr:rowOff>10160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54673F-EC70-42C3-97D4-434C855DE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59080"/>
          <a:ext cx="563880" cy="459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0</xdr:row>
      <xdr:rowOff>238124</xdr:rowOff>
    </xdr:from>
    <xdr:to>
      <xdr:col>1</xdr:col>
      <xdr:colOff>380999</xdr:colOff>
      <xdr:row>3</xdr:row>
      <xdr:rowOff>106190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B09D2A-102C-4E78-BF33-D512DA7B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238124"/>
          <a:ext cx="714375" cy="5824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45720</xdr:rowOff>
    </xdr:from>
    <xdr:to>
      <xdr:col>1</xdr:col>
      <xdr:colOff>280035</xdr:colOff>
      <xdr:row>3</xdr:row>
      <xdr:rowOff>155721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EC6982-9A10-4D2F-9E67-AFB5F63EA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281940"/>
          <a:ext cx="714375" cy="5824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1</xdr:row>
      <xdr:rowOff>30480</xdr:rowOff>
    </xdr:from>
    <xdr:to>
      <xdr:col>1</xdr:col>
      <xdr:colOff>310515</xdr:colOff>
      <xdr:row>3</xdr:row>
      <xdr:rowOff>140481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A830CB-E2E6-4C85-9A7F-D48C15F85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266700"/>
          <a:ext cx="714375" cy="5824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7620</xdr:rowOff>
    </xdr:from>
    <xdr:to>
      <xdr:col>1</xdr:col>
      <xdr:colOff>782955</xdr:colOff>
      <xdr:row>3</xdr:row>
      <xdr:rowOff>132861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83E38-90B1-4F96-9A41-7B086EB3A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36220"/>
          <a:ext cx="714375" cy="5824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45720</xdr:rowOff>
    </xdr:from>
    <xdr:to>
      <xdr:col>1</xdr:col>
      <xdr:colOff>706755</xdr:colOff>
      <xdr:row>4</xdr:row>
      <xdr:rowOff>26181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67316-9D61-4FC9-9482-EBBA72FF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281940"/>
          <a:ext cx="714375" cy="582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39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G26" sqref="G2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" style="1" customWidth="1"/>
    <col min="4" max="16384" width="12.85546875" style="1"/>
  </cols>
  <sheetData>
    <row r="1" spans="1:4" ht="16.149999999999999" customHeight="1" x14ac:dyDescent="0.2">
      <c r="A1" s="150" t="s">
        <v>540</v>
      </c>
      <c r="B1" s="151"/>
      <c r="C1" s="102" t="s">
        <v>446</v>
      </c>
      <c r="D1" s="103">
        <v>2026</v>
      </c>
    </row>
    <row r="2" spans="1:4" ht="16.149999999999999" customHeight="1" x14ac:dyDescent="0.2">
      <c r="A2" s="152" t="s">
        <v>445</v>
      </c>
      <c r="B2" s="153"/>
      <c r="C2" s="10" t="s">
        <v>447</v>
      </c>
      <c r="D2" s="104" t="s">
        <v>452</v>
      </c>
    </row>
    <row r="3" spans="1:4" ht="16.149999999999999" customHeight="1" x14ac:dyDescent="0.2">
      <c r="A3" s="154" t="s">
        <v>541</v>
      </c>
      <c r="B3" s="155"/>
      <c r="C3" s="10" t="s">
        <v>448</v>
      </c>
      <c r="D3" s="105">
        <v>1</v>
      </c>
    </row>
    <row r="4" spans="1:4" ht="16.149999999999999" customHeight="1" x14ac:dyDescent="0.2">
      <c r="A4" s="156" t="s">
        <v>466</v>
      </c>
      <c r="B4" s="157"/>
      <c r="C4" s="157"/>
      <c r="D4" s="158"/>
    </row>
    <row r="5" spans="1:4" ht="15" customHeight="1" x14ac:dyDescent="0.2">
      <c r="A5" s="83" t="s">
        <v>28</v>
      </c>
      <c r="B5" s="82" t="s">
        <v>29</v>
      </c>
    </row>
    <row r="6" spans="1:4" x14ac:dyDescent="0.2">
      <c r="A6" s="2"/>
      <c r="B6" s="3"/>
    </row>
    <row r="7" spans="1:4" x14ac:dyDescent="0.2">
      <c r="A7" s="4"/>
      <c r="B7" s="5" t="s">
        <v>32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4" t="s">
        <v>431</v>
      </c>
      <c r="B10" s="35" t="s">
        <v>495</v>
      </c>
    </row>
    <row r="11" spans="1:4" x14ac:dyDescent="0.2">
      <c r="A11" s="34" t="s">
        <v>432</v>
      </c>
      <c r="B11" s="35" t="s">
        <v>230</v>
      </c>
    </row>
    <row r="12" spans="1:4" x14ac:dyDescent="0.2">
      <c r="A12" s="34" t="s">
        <v>1</v>
      </c>
      <c r="B12" s="35" t="s">
        <v>2</v>
      </c>
    </row>
    <row r="13" spans="1:4" x14ac:dyDescent="0.2">
      <c r="A13" s="34" t="s">
        <v>3</v>
      </c>
      <c r="B13" s="35" t="s">
        <v>4</v>
      </c>
    </row>
    <row r="14" spans="1:4" x14ac:dyDescent="0.2">
      <c r="A14" s="34" t="s">
        <v>5</v>
      </c>
      <c r="B14" s="35" t="s">
        <v>6</v>
      </c>
    </row>
    <row r="15" spans="1:4" x14ac:dyDescent="0.2">
      <c r="A15" s="34" t="s">
        <v>40</v>
      </c>
      <c r="B15" s="35" t="s">
        <v>440</v>
      </c>
    </row>
    <row r="16" spans="1:4" x14ac:dyDescent="0.2">
      <c r="A16" s="34" t="s">
        <v>7</v>
      </c>
      <c r="B16" s="35" t="s">
        <v>441</v>
      </c>
    </row>
    <row r="17" spans="1:2" x14ac:dyDescent="0.2">
      <c r="A17" s="34" t="s">
        <v>8</v>
      </c>
      <c r="B17" s="35" t="s">
        <v>39</v>
      </c>
    </row>
    <row r="18" spans="1:2" x14ac:dyDescent="0.2">
      <c r="A18" s="34" t="s">
        <v>9</v>
      </c>
      <c r="B18" s="35" t="s">
        <v>10</v>
      </c>
    </row>
    <row r="19" spans="1:2" x14ac:dyDescent="0.2">
      <c r="A19" s="34" t="s">
        <v>11</v>
      </c>
      <c r="B19" s="35" t="s">
        <v>12</v>
      </c>
    </row>
    <row r="20" spans="1:2" x14ac:dyDescent="0.2">
      <c r="A20" s="34" t="s">
        <v>13</v>
      </c>
      <c r="B20" s="35" t="s">
        <v>14</v>
      </c>
    </row>
    <row r="21" spans="1:2" x14ac:dyDescent="0.2">
      <c r="A21" s="34" t="s">
        <v>15</v>
      </c>
      <c r="B21" s="35" t="s">
        <v>16</v>
      </c>
    </row>
    <row r="22" spans="1:2" x14ac:dyDescent="0.2">
      <c r="A22" s="34" t="s">
        <v>17</v>
      </c>
      <c r="B22" s="35" t="s">
        <v>442</v>
      </c>
    </row>
    <row r="23" spans="1:2" x14ac:dyDescent="0.2">
      <c r="A23" s="34" t="s">
        <v>18</v>
      </c>
      <c r="B23" s="35" t="s">
        <v>19</v>
      </c>
    </row>
    <row r="24" spans="1:2" x14ac:dyDescent="0.2">
      <c r="A24" s="34" t="s">
        <v>20</v>
      </c>
      <c r="B24" s="35" t="s">
        <v>67</v>
      </c>
    </row>
    <row r="25" spans="1:2" x14ac:dyDescent="0.2">
      <c r="A25" s="34" t="s">
        <v>21</v>
      </c>
      <c r="B25" s="35" t="s">
        <v>523</v>
      </c>
    </row>
    <row r="26" spans="1:2" x14ac:dyDescent="0.2">
      <c r="A26" s="34" t="s">
        <v>525</v>
      </c>
      <c r="B26" s="35" t="s">
        <v>526</v>
      </c>
    </row>
    <row r="27" spans="1:2" x14ac:dyDescent="0.2">
      <c r="A27" s="34" t="s">
        <v>524</v>
      </c>
      <c r="B27" s="35" t="s">
        <v>527</v>
      </c>
    </row>
    <row r="28" spans="1:2" x14ac:dyDescent="0.2">
      <c r="A28" s="34" t="s">
        <v>22</v>
      </c>
      <c r="B28" s="35" t="s">
        <v>23</v>
      </c>
    </row>
    <row r="29" spans="1:2" x14ac:dyDescent="0.2">
      <c r="A29" s="34" t="s">
        <v>24</v>
      </c>
      <c r="B29" s="35" t="s">
        <v>25</v>
      </c>
    </row>
    <row r="30" spans="1:2" x14ac:dyDescent="0.2">
      <c r="A30" s="34" t="s">
        <v>26</v>
      </c>
      <c r="B30" s="35" t="s">
        <v>531</v>
      </c>
    </row>
    <row r="31" spans="1:2" x14ac:dyDescent="0.2">
      <c r="A31" s="34" t="s">
        <v>27</v>
      </c>
      <c r="B31" s="35" t="s">
        <v>532</v>
      </c>
    </row>
    <row r="32" spans="1:2" x14ac:dyDescent="0.2">
      <c r="A32" s="34" t="s">
        <v>35</v>
      </c>
      <c r="B32" s="35" t="s">
        <v>533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4" t="s">
        <v>33</v>
      </c>
      <c r="B35" s="35" t="s">
        <v>30</v>
      </c>
    </row>
    <row r="36" spans="1:2" x14ac:dyDescent="0.2">
      <c r="A36" s="34" t="s">
        <v>34</v>
      </c>
      <c r="B36" s="35" t="s">
        <v>31</v>
      </c>
    </row>
    <row r="37" spans="1:2" ht="12" thickBot="1" x14ac:dyDescent="0.25">
      <c r="A37" s="8"/>
      <c r="B37" s="9"/>
    </row>
    <row r="39" spans="1:2" x14ac:dyDescent="0.2">
      <c r="A39" s="1" t="s">
        <v>467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topLeftCell="A189" zoomScaleNormal="100" workbookViewId="0">
      <selection activeCell="A219" sqref="A219:XFD228"/>
    </sheetView>
  </sheetViews>
  <sheetFormatPr baseColWidth="10" defaultColWidth="9.140625" defaultRowHeight="11.25" x14ac:dyDescent="0.2"/>
  <cols>
    <col min="1" max="1" width="10" style="14" customWidth="1"/>
    <col min="2" max="2" width="51.28515625" style="14" customWidth="1"/>
    <col min="3" max="3" width="9.28515625" style="14" customWidth="1"/>
    <col min="4" max="4" width="10.42578125" style="14" customWidth="1"/>
    <col min="5" max="5" width="9" style="14" bestFit="1" customWidth="1"/>
    <col min="6" max="16384" width="9.140625" style="14"/>
  </cols>
  <sheetData>
    <row r="1" spans="1:5" s="19" customFormat="1" ht="18.95" customHeight="1" x14ac:dyDescent="0.25">
      <c r="A1" s="153" t="s">
        <v>540</v>
      </c>
      <c r="B1" s="153"/>
      <c r="C1" s="153"/>
      <c r="D1" s="10" t="s">
        <v>449</v>
      </c>
      <c r="E1" s="18">
        <v>2026</v>
      </c>
    </row>
    <row r="2" spans="1:5" s="11" customFormat="1" ht="18.95" customHeight="1" x14ac:dyDescent="0.25">
      <c r="A2" s="153" t="s">
        <v>454</v>
      </c>
      <c r="B2" s="153"/>
      <c r="C2" s="153"/>
      <c r="D2" s="10" t="s">
        <v>450</v>
      </c>
      <c r="E2" s="18" t="s">
        <v>452</v>
      </c>
    </row>
    <row r="3" spans="1:5" s="11" customFormat="1" ht="18.95" customHeight="1" x14ac:dyDescent="0.25">
      <c r="A3" s="153" t="s">
        <v>541</v>
      </c>
      <c r="B3" s="153"/>
      <c r="C3" s="153"/>
      <c r="D3" s="10" t="s">
        <v>451</v>
      </c>
      <c r="E3" s="18">
        <v>1</v>
      </c>
    </row>
    <row r="4" spans="1:5" s="11" customFormat="1" ht="18.95" customHeight="1" x14ac:dyDescent="0.25">
      <c r="A4" s="153" t="s">
        <v>466</v>
      </c>
      <c r="B4" s="153"/>
      <c r="C4" s="153"/>
      <c r="D4" s="10"/>
      <c r="E4" s="18"/>
    </row>
    <row r="5" spans="1:5" x14ac:dyDescent="0.2">
      <c r="A5" s="12" t="s">
        <v>69</v>
      </c>
      <c r="B5" s="13"/>
      <c r="C5" s="13"/>
      <c r="D5" s="13"/>
      <c r="E5" s="13"/>
    </row>
    <row r="7" spans="1:5" ht="20.45" customHeight="1" x14ac:dyDescent="0.2">
      <c r="A7" s="36" t="s">
        <v>497</v>
      </c>
      <c r="B7" s="36"/>
      <c r="C7" s="36"/>
      <c r="D7" s="36"/>
      <c r="E7" s="36"/>
    </row>
    <row r="8" spans="1:5" x14ac:dyDescent="0.2">
      <c r="A8" s="37" t="s">
        <v>44</v>
      </c>
      <c r="B8" s="37" t="s">
        <v>41</v>
      </c>
      <c r="C8" s="37" t="s">
        <v>42</v>
      </c>
      <c r="D8" s="128" t="s">
        <v>229</v>
      </c>
      <c r="E8" s="129" t="s">
        <v>535</v>
      </c>
    </row>
    <row r="9" spans="1:5" x14ac:dyDescent="0.2">
      <c r="A9" s="107">
        <v>4000</v>
      </c>
      <c r="B9" s="106" t="s">
        <v>495</v>
      </c>
      <c r="C9" s="130">
        <f>SUM(C10+C57+C69)</f>
        <v>86178049.200000003</v>
      </c>
      <c r="D9" s="77"/>
      <c r="E9" s="38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7">
        <v>4100</v>
      </c>
      <c r="B10" s="106" t="s">
        <v>176</v>
      </c>
      <c r="C10" s="130">
        <f>SUM(C11+C21+C27+C30+C36+C39+C48)</f>
        <v>81091124.730000004</v>
      </c>
      <c r="D10" s="77"/>
      <c r="E10" s="38"/>
    </row>
    <row r="11" spans="1:5" x14ac:dyDescent="0.2">
      <c r="A11" s="107">
        <v>4110</v>
      </c>
      <c r="B11" s="106" t="s">
        <v>177</v>
      </c>
      <c r="C11" s="130">
        <f>SUM(C12:C20)</f>
        <v>0</v>
      </c>
      <c r="D11" s="77"/>
      <c r="E11" s="38"/>
    </row>
    <row r="12" spans="1:5" x14ac:dyDescent="0.2">
      <c r="A12" s="39">
        <v>4111</v>
      </c>
      <c r="B12" s="40" t="s">
        <v>178</v>
      </c>
      <c r="C12" s="131">
        <v>0</v>
      </c>
      <c r="D12" s="77"/>
      <c r="E12" s="38"/>
    </row>
    <row r="13" spans="1:5" x14ac:dyDescent="0.2">
      <c r="A13" s="39">
        <v>4112</v>
      </c>
      <c r="B13" s="40" t="s">
        <v>179</v>
      </c>
      <c r="C13" s="131">
        <v>0</v>
      </c>
      <c r="D13" s="77"/>
      <c r="E13" s="38"/>
    </row>
    <row r="14" spans="1:5" x14ac:dyDescent="0.2">
      <c r="A14" s="39">
        <v>4113</v>
      </c>
      <c r="B14" s="40" t="s">
        <v>180</v>
      </c>
      <c r="C14" s="131">
        <v>0</v>
      </c>
      <c r="D14" s="77"/>
      <c r="E14" s="38"/>
    </row>
    <row r="15" spans="1:5" x14ac:dyDescent="0.2">
      <c r="A15" s="39">
        <v>4114</v>
      </c>
      <c r="B15" s="40" t="s">
        <v>181</v>
      </c>
      <c r="C15" s="131">
        <v>0</v>
      </c>
      <c r="D15" s="77"/>
      <c r="E15" s="38"/>
    </row>
    <row r="16" spans="1:5" x14ac:dyDescent="0.2">
      <c r="A16" s="39">
        <v>4115</v>
      </c>
      <c r="B16" s="40" t="s">
        <v>182</v>
      </c>
      <c r="C16" s="131">
        <v>0</v>
      </c>
      <c r="D16" s="77"/>
      <c r="E16" s="38"/>
    </row>
    <row r="17" spans="1:5" x14ac:dyDescent="0.2">
      <c r="A17" s="39">
        <v>4116</v>
      </c>
      <c r="B17" s="40" t="s">
        <v>183</v>
      </c>
      <c r="C17" s="131">
        <v>0</v>
      </c>
      <c r="D17" s="77"/>
      <c r="E17" s="38"/>
    </row>
    <row r="18" spans="1:5" x14ac:dyDescent="0.2">
      <c r="A18" s="39">
        <v>4117</v>
      </c>
      <c r="B18" s="40" t="s">
        <v>184</v>
      </c>
      <c r="C18" s="131">
        <v>0</v>
      </c>
      <c r="D18" s="77"/>
      <c r="E18" s="38"/>
    </row>
    <row r="19" spans="1:5" ht="22.5" x14ac:dyDescent="0.2">
      <c r="A19" s="39">
        <v>4118</v>
      </c>
      <c r="B19" s="41" t="s">
        <v>360</v>
      </c>
      <c r="C19" s="131">
        <v>0</v>
      </c>
      <c r="D19" s="77"/>
      <c r="E19" s="38"/>
    </row>
    <row r="20" spans="1:5" x14ac:dyDescent="0.2">
      <c r="A20" s="39">
        <v>4119</v>
      </c>
      <c r="B20" s="40" t="s">
        <v>185</v>
      </c>
      <c r="C20" s="131">
        <v>0</v>
      </c>
      <c r="D20" s="77"/>
      <c r="E20" s="38"/>
    </row>
    <row r="21" spans="1:5" x14ac:dyDescent="0.2">
      <c r="A21" s="107">
        <v>4120</v>
      </c>
      <c r="B21" s="106" t="s">
        <v>186</v>
      </c>
      <c r="C21" s="130">
        <f>SUM(C22:C26)</f>
        <v>0</v>
      </c>
      <c r="D21" s="77"/>
      <c r="E21" s="38"/>
    </row>
    <row r="22" spans="1:5" x14ac:dyDescent="0.2">
      <c r="A22" s="39">
        <v>4121</v>
      </c>
      <c r="B22" s="40" t="s">
        <v>187</v>
      </c>
      <c r="C22" s="131">
        <v>0</v>
      </c>
      <c r="D22" s="77"/>
      <c r="E22" s="38"/>
    </row>
    <row r="23" spans="1:5" x14ac:dyDescent="0.2">
      <c r="A23" s="39">
        <v>4122</v>
      </c>
      <c r="B23" s="40" t="s">
        <v>361</v>
      </c>
      <c r="C23" s="131">
        <v>0</v>
      </c>
      <c r="D23" s="77"/>
      <c r="E23" s="38"/>
    </row>
    <row r="24" spans="1:5" x14ac:dyDescent="0.2">
      <c r="A24" s="39">
        <v>4123</v>
      </c>
      <c r="B24" s="40" t="s">
        <v>188</v>
      </c>
      <c r="C24" s="131">
        <v>0</v>
      </c>
      <c r="D24" s="77"/>
      <c r="E24" s="38"/>
    </row>
    <row r="25" spans="1:5" x14ac:dyDescent="0.2">
      <c r="A25" s="39">
        <v>4124</v>
      </c>
      <c r="B25" s="40" t="s">
        <v>189</v>
      </c>
      <c r="C25" s="131">
        <v>0</v>
      </c>
      <c r="D25" s="77"/>
      <c r="E25" s="38"/>
    </row>
    <row r="26" spans="1:5" x14ac:dyDescent="0.2">
      <c r="A26" s="39">
        <v>4129</v>
      </c>
      <c r="B26" s="40" t="s">
        <v>190</v>
      </c>
      <c r="C26" s="131">
        <v>0</v>
      </c>
      <c r="D26" s="77"/>
      <c r="E26" s="38"/>
    </row>
    <row r="27" spans="1:5" x14ac:dyDescent="0.2">
      <c r="A27" s="107">
        <v>4130</v>
      </c>
      <c r="B27" s="106" t="s">
        <v>191</v>
      </c>
      <c r="C27" s="130">
        <f>SUM(C28:C29)</f>
        <v>0</v>
      </c>
      <c r="D27" s="77"/>
      <c r="E27" s="38"/>
    </row>
    <row r="28" spans="1:5" x14ac:dyDescent="0.2">
      <c r="A28" s="39">
        <v>4131</v>
      </c>
      <c r="B28" s="40" t="s">
        <v>192</v>
      </c>
      <c r="C28" s="131">
        <v>0</v>
      </c>
      <c r="D28" s="77"/>
      <c r="E28" s="38"/>
    </row>
    <row r="29" spans="1:5" ht="33.75" x14ac:dyDescent="0.2">
      <c r="A29" s="39">
        <v>4132</v>
      </c>
      <c r="B29" s="41" t="s">
        <v>362</v>
      </c>
      <c r="C29" s="131">
        <v>0</v>
      </c>
      <c r="D29" s="77"/>
      <c r="E29" s="38"/>
    </row>
    <row r="30" spans="1:5" x14ac:dyDescent="0.2">
      <c r="A30" s="107">
        <v>4140</v>
      </c>
      <c r="B30" s="106" t="s">
        <v>193</v>
      </c>
      <c r="C30" s="130">
        <f>SUM(C31:C35)</f>
        <v>0</v>
      </c>
      <c r="D30" s="77"/>
      <c r="E30" s="38"/>
    </row>
    <row r="31" spans="1:5" x14ac:dyDescent="0.2">
      <c r="A31" s="39">
        <v>4141</v>
      </c>
      <c r="B31" s="40" t="s">
        <v>194</v>
      </c>
      <c r="C31" s="131">
        <v>0</v>
      </c>
      <c r="D31" s="77"/>
      <c r="E31" s="38"/>
    </row>
    <row r="32" spans="1:5" x14ac:dyDescent="0.2">
      <c r="A32" s="39">
        <v>4143</v>
      </c>
      <c r="B32" s="40" t="s">
        <v>195</v>
      </c>
      <c r="C32" s="131">
        <v>0</v>
      </c>
      <c r="D32" s="77"/>
      <c r="E32" s="38"/>
    </row>
    <row r="33" spans="1:5" x14ac:dyDescent="0.2">
      <c r="A33" s="39">
        <v>4144</v>
      </c>
      <c r="B33" s="40" t="s">
        <v>196</v>
      </c>
      <c r="C33" s="131">
        <v>0</v>
      </c>
      <c r="D33" s="77"/>
      <c r="E33" s="38"/>
    </row>
    <row r="34" spans="1:5" ht="22.5" x14ac:dyDescent="0.2">
      <c r="A34" s="39">
        <v>4145</v>
      </c>
      <c r="B34" s="41" t="s">
        <v>363</v>
      </c>
      <c r="C34" s="131">
        <v>0</v>
      </c>
      <c r="D34" s="77"/>
      <c r="E34" s="38"/>
    </row>
    <row r="35" spans="1:5" x14ac:dyDescent="0.2">
      <c r="A35" s="39">
        <v>4149</v>
      </c>
      <c r="B35" s="40" t="s">
        <v>197</v>
      </c>
      <c r="C35" s="131">
        <v>0</v>
      </c>
      <c r="D35" s="77"/>
      <c r="E35" s="38"/>
    </row>
    <row r="36" spans="1:5" x14ac:dyDescent="0.2">
      <c r="A36" s="107">
        <v>4150</v>
      </c>
      <c r="B36" s="106" t="s">
        <v>364</v>
      </c>
      <c r="C36" s="130">
        <f>SUM(C37:C38)</f>
        <v>0</v>
      </c>
      <c r="D36" s="77"/>
      <c r="E36" s="38"/>
    </row>
    <row r="37" spans="1:5" x14ac:dyDescent="0.2">
      <c r="A37" s="39">
        <v>4151</v>
      </c>
      <c r="B37" s="40" t="s">
        <v>364</v>
      </c>
      <c r="C37" s="131">
        <v>0</v>
      </c>
      <c r="D37" s="77"/>
      <c r="E37" s="38"/>
    </row>
    <row r="38" spans="1:5" ht="22.5" x14ac:dyDescent="0.2">
      <c r="A38" s="39">
        <v>4154</v>
      </c>
      <c r="B38" s="41" t="s">
        <v>365</v>
      </c>
      <c r="C38" s="131">
        <v>0</v>
      </c>
      <c r="D38" s="77"/>
      <c r="E38" s="38"/>
    </row>
    <row r="39" spans="1:5" x14ac:dyDescent="0.2">
      <c r="A39" s="107">
        <v>4160</v>
      </c>
      <c r="B39" s="106" t="s">
        <v>366</v>
      </c>
      <c r="C39" s="130">
        <f>SUM(C40:C47)</f>
        <v>0</v>
      </c>
      <c r="D39" s="77"/>
      <c r="E39" s="38"/>
    </row>
    <row r="40" spans="1:5" x14ac:dyDescent="0.2">
      <c r="A40" s="39">
        <v>4161</v>
      </c>
      <c r="B40" s="40" t="s">
        <v>198</v>
      </c>
      <c r="C40" s="131">
        <v>0</v>
      </c>
      <c r="D40" s="77"/>
      <c r="E40" s="38"/>
    </row>
    <row r="41" spans="1:5" x14ac:dyDescent="0.2">
      <c r="A41" s="39">
        <v>4162</v>
      </c>
      <c r="B41" s="40" t="s">
        <v>199</v>
      </c>
      <c r="C41" s="131">
        <v>0</v>
      </c>
      <c r="D41" s="77"/>
      <c r="E41" s="38"/>
    </row>
    <row r="42" spans="1:5" x14ac:dyDescent="0.2">
      <c r="A42" s="39">
        <v>4163</v>
      </c>
      <c r="B42" s="40" t="s">
        <v>200</v>
      </c>
      <c r="C42" s="131">
        <v>0</v>
      </c>
      <c r="D42" s="77"/>
      <c r="E42" s="38"/>
    </row>
    <row r="43" spans="1:5" x14ac:dyDescent="0.2">
      <c r="A43" s="39">
        <v>4164</v>
      </c>
      <c r="B43" s="40" t="s">
        <v>201</v>
      </c>
      <c r="C43" s="131">
        <v>0</v>
      </c>
      <c r="D43" s="77"/>
      <c r="E43" s="38"/>
    </row>
    <row r="44" spans="1:5" x14ac:dyDescent="0.2">
      <c r="A44" s="39">
        <v>4165</v>
      </c>
      <c r="B44" s="40" t="s">
        <v>202</v>
      </c>
      <c r="C44" s="131">
        <v>0</v>
      </c>
      <c r="D44" s="77"/>
      <c r="E44" s="38"/>
    </row>
    <row r="45" spans="1:5" ht="33.75" x14ac:dyDescent="0.2">
      <c r="A45" s="39">
        <v>4166</v>
      </c>
      <c r="B45" s="41" t="s">
        <v>367</v>
      </c>
      <c r="C45" s="131">
        <v>0</v>
      </c>
      <c r="D45" s="77"/>
      <c r="E45" s="38"/>
    </row>
    <row r="46" spans="1:5" x14ac:dyDescent="0.2">
      <c r="A46" s="39">
        <v>4168</v>
      </c>
      <c r="B46" s="40" t="s">
        <v>203</v>
      </c>
      <c r="C46" s="131">
        <v>0</v>
      </c>
      <c r="D46" s="77"/>
      <c r="E46" s="38"/>
    </row>
    <row r="47" spans="1:5" x14ac:dyDescent="0.2">
      <c r="A47" s="39">
        <v>4169</v>
      </c>
      <c r="B47" s="40" t="s">
        <v>204</v>
      </c>
      <c r="C47" s="131">
        <v>0</v>
      </c>
      <c r="D47" s="77"/>
      <c r="E47" s="38"/>
    </row>
    <row r="48" spans="1:5" x14ac:dyDescent="0.2">
      <c r="A48" s="107">
        <v>4170</v>
      </c>
      <c r="B48" s="106" t="s">
        <v>444</v>
      </c>
      <c r="C48" s="130">
        <f>SUM(C49:C56)</f>
        <v>81091124.730000004</v>
      </c>
      <c r="D48" s="77"/>
      <c r="E48" s="38"/>
    </row>
    <row r="49" spans="1:5" x14ac:dyDescent="0.2">
      <c r="A49" s="39">
        <v>4171</v>
      </c>
      <c r="B49" s="40" t="s">
        <v>368</v>
      </c>
      <c r="C49" s="131">
        <v>0</v>
      </c>
      <c r="D49" s="77"/>
      <c r="E49" s="38"/>
    </row>
    <row r="50" spans="1:5" x14ac:dyDescent="0.2">
      <c r="A50" s="39">
        <v>4172</v>
      </c>
      <c r="B50" s="40" t="s">
        <v>369</v>
      </c>
      <c r="C50" s="131">
        <v>0</v>
      </c>
      <c r="D50" s="77"/>
      <c r="E50" s="38"/>
    </row>
    <row r="51" spans="1:5" ht="22.5" x14ac:dyDescent="0.2">
      <c r="A51" s="39">
        <v>4173</v>
      </c>
      <c r="B51" s="41" t="s">
        <v>370</v>
      </c>
      <c r="C51" s="131">
        <v>81091124.730000004</v>
      </c>
      <c r="D51" s="77"/>
      <c r="E51" s="38"/>
    </row>
    <row r="52" spans="1:5" ht="33.75" x14ac:dyDescent="0.2">
      <c r="A52" s="39">
        <v>4174</v>
      </c>
      <c r="B52" s="41" t="s">
        <v>371</v>
      </c>
      <c r="C52" s="131">
        <v>0</v>
      </c>
      <c r="D52" s="77"/>
      <c r="E52" s="38"/>
    </row>
    <row r="53" spans="1:5" ht="33.75" x14ac:dyDescent="0.2">
      <c r="A53" s="39">
        <v>4175</v>
      </c>
      <c r="B53" s="41" t="s">
        <v>372</v>
      </c>
      <c r="C53" s="131">
        <v>0</v>
      </c>
      <c r="D53" s="77"/>
      <c r="E53" s="38"/>
    </row>
    <row r="54" spans="1:5" ht="33.75" x14ac:dyDescent="0.2">
      <c r="A54" s="39">
        <v>4176</v>
      </c>
      <c r="B54" s="41" t="s">
        <v>373</v>
      </c>
      <c r="C54" s="131">
        <v>0</v>
      </c>
      <c r="D54" s="77"/>
      <c r="E54" s="38"/>
    </row>
    <row r="55" spans="1:5" ht="22.5" x14ac:dyDescent="0.2">
      <c r="A55" s="39">
        <v>4177</v>
      </c>
      <c r="B55" s="41" t="s">
        <v>374</v>
      </c>
      <c r="C55" s="131">
        <v>0</v>
      </c>
      <c r="D55" s="77"/>
      <c r="E55" s="38"/>
    </row>
    <row r="56" spans="1:5" ht="22.5" x14ac:dyDescent="0.2">
      <c r="A56" s="39">
        <v>4178</v>
      </c>
      <c r="B56" s="41" t="s">
        <v>375</v>
      </c>
      <c r="C56" s="131">
        <v>0</v>
      </c>
      <c r="D56" s="77"/>
      <c r="E56" s="38"/>
    </row>
    <row r="57" spans="1:5" ht="45" x14ac:dyDescent="0.2">
      <c r="A57" s="107">
        <v>4200</v>
      </c>
      <c r="B57" s="108" t="s">
        <v>376</v>
      </c>
      <c r="C57" s="130">
        <f>+C58+C64</f>
        <v>3665557.1</v>
      </c>
      <c r="D57" s="77"/>
      <c r="E57" s="38"/>
    </row>
    <row r="58" spans="1:5" ht="33.75" x14ac:dyDescent="0.2">
      <c r="A58" s="107">
        <v>4210</v>
      </c>
      <c r="B58" s="108" t="s">
        <v>377</v>
      </c>
      <c r="C58" s="130">
        <f>SUM(C59:C63)</f>
        <v>0</v>
      </c>
      <c r="D58" s="77"/>
      <c r="E58" s="38"/>
    </row>
    <row r="59" spans="1:5" x14ac:dyDescent="0.2">
      <c r="A59" s="39">
        <v>4211</v>
      </c>
      <c r="B59" s="40" t="s">
        <v>205</v>
      </c>
      <c r="C59" s="131">
        <v>0</v>
      </c>
      <c r="D59" s="77"/>
      <c r="E59" s="38"/>
    </row>
    <row r="60" spans="1:5" x14ac:dyDescent="0.2">
      <c r="A60" s="39">
        <v>4212</v>
      </c>
      <c r="B60" s="40" t="s">
        <v>206</v>
      </c>
      <c r="C60" s="131">
        <v>0</v>
      </c>
      <c r="D60" s="77"/>
      <c r="E60" s="38"/>
    </row>
    <row r="61" spans="1:5" x14ac:dyDescent="0.2">
      <c r="A61" s="39">
        <v>4213</v>
      </c>
      <c r="B61" s="40" t="s">
        <v>207</v>
      </c>
      <c r="C61" s="131">
        <v>0</v>
      </c>
      <c r="D61" s="77"/>
      <c r="E61" s="38"/>
    </row>
    <row r="62" spans="1:5" x14ac:dyDescent="0.2">
      <c r="A62" s="39">
        <v>4214</v>
      </c>
      <c r="B62" s="40" t="s">
        <v>378</v>
      </c>
      <c r="C62" s="131">
        <v>0</v>
      </c>
      <c r="D62" s="77"/>
      <c r="E62" s="38"/>
    </row>
    <row r="63" spans="1:5" x14ac:dyDescent="0.2">
      <c r="A63" s="39">
        <v>4215</v>
      </c>
      <c r="B63" s="40" t="s">
        <v>379</v>
      </c>
      <c r="C63" s="131">
        <v>0</v>
      </c>
      <c r="D63" s="77"/>
      <c r="E63" s="38"/>
    </row>
    <row r="64" spans="1:5" x14ac:dyDescent="0.2">
      <c r="A64" s="107">
        <v>4220</v>
      </c>
      <c r="B64" s="106" t="s">
        <v>208</v>
      </c>
      <c r="C64" s="130">
        <f>SUM(C65:C68)</f>
        <v>3665557.1</v>
      </c>
      <c r="D64" s="77"/>
      <c r="E64" s="38"/>
    </row>
    <row r="65" spans="1:5" x14ac:dyDescent="0.2">
      <c r="A65" s="39">
        <v>4221</v>
      </c>
      <c r="B65" s="40" t="s">
        <v>209</v>
      </c>
      <c r="C65" s="131">
        <v>3665557.1</v>
      </c>
      <c r="D65" s="77"/>
      <c r="E65" s="38"/>
    </row>
    <row r="66" spans="1:5" x14ac:dyDescent="0.2">
      <c r="A66" s="39">
        <v>4223</v>
      </c>
      <c r="B66" s="40" t="s">
        <v>210</v>
      </c>
      <c r="C66" s="131">
        <v>0</v>
      </c>
      <c r="D66" s="77"/>
      <c r="E66" s="38"/>
    </row>
    <row r="67" spans="1:5" x14ac:dyDescent="0.2">
      <c r="A67" s="39">
        <v>4225</v>
      </c>
      <c r="B67" s="40" t="s">
        <v>212</v>
      </c>
      <c r="C67" s="131">
        <v>0</v>
      </c>
      <c r="D67" s="77"/>
      <c r="E67" s="38"/>
    </row>
    <row r="68" spans="1:5" x14ac:dyDescent="0.2">
      <c r="A68" s="39">
        <v>4227</v>
      </c>
      <c r="B68" s="40" t="s">
        <v>380</v>
      </c>
      <c r="C68" s="131">
        <v>0</v>
      </c>
      <c r="D68" s="77"/>
      <c r="E68" s="38"/>
    </row>
    <row r="69" spans="1:5" x14ac:dyDescent="0.2">
      <c r="A69" s="109">
        <v>4300</v>
      </c>
      <c r="B69" s="106" t="s">
        <v>213</v>
      </c>
      <c r="C69" s="130">
        <f>C70+C73+C79+C81+C83</f>
        <v>1421367.37</v>
      </c>
      <c r="D69" s="40"/>
      <c r="E69" s="40"/>
    </row>
    <row r="70" spans="1:5" x14ac:dyDescent="0.2">
      <c r="A70" s="109">
        <v>4310</v>
      </c>
      <c r="B70" s="106" t="s">
        <v>214</v>
      </c>
      <c r="C70" s="130">
        <f>SUM(C71:C72)</f>
        <v>0</v>
      </c>
      <c r="D70" s="40"/>
      <c r="E70" s="40"/>
    </row>
    <row r="71" spans="1:5" x14ac:dyDescent="0.2">
      <c r="A71" s="42">
        <v>4311</v>
      </c>
      <c r="B71" s="40" t="s">
        <v>381</v>
      </c>
      <c r="C71" s="131">
        <v>0</v>
      </c>
      <c r="D71" s="40"/>
      <c r="E71" s="40"/>
    </row>
    <row r="72" spans="1:5" x14ac:dyDescent="0.2">
      <c r="A72" s="42">
        <v>4319</v>
      </c>
      <c r="B72" s="40" t="s">
        <v>215</v>
      </c>
      <c r="C72" s="131">
        <v>0</v>
      </c>
      <c r="D72" s="40"/>
      <c r="E72" s="40"/>
    </row>
    <row r="73" spans="1:5" x14ac:dyDescent="0.2">
      <c r="A73" s="109">
        <v>4320</v>
      </c>
      <c r="B73" s="106" t="s">
        <v>216</v>
      </c>
      <c r="C73" s="130">
        <f>SUM(C74:C78)</f>
        <v>0</v>
      </c>
      <c r="D73" s="40"/>
      <c r="E73" s="40"/>
    </row>
    <row r="74" spans="1:5" x14ac:dyDescent="0.2">
      <c r="A74" s="42">
        <v>4321</v>
      </c>
      <c r="B74" s="40" t="s">
        <v>217</v>
      </c>
      <c r="C74" s="131">
        <v>0</v>
      </c>
      <c r="D74" s="40"/>
      <c r="E74" s="40"/>
    </row>
    <row r="75" spans="1:5" x14ac:dyDescent="0.2">
      <c r="A75" s="42">
        <v>4322</v>
      </c>
      <c r="B75" s="40" t="s">
        <v>218</v>
      </c>
      <c r="C75" s="131">
        <v>0</v>
      </c>
      <c r="D75" s="40"/>
      <c r="E75" s="40"/>
    </row>
    <row r="76" spans="1:5" x14ac:dyDescent="0.2">
      <c r="A76" s="42">
        <v>4323</v>
      </c>
      <c r="B76" s="40" t="s">
        <v>219</v>
      </c>
      <c r="C76" s="131">
        <v>0</v>
      </c>
      <c r="D76" s="40"/>
      <c r="E76" s="40"/>
    </row>
    <row r="77" spans="1:5" x14ac:dyDescent="0.2">
      <c r="A77" s="42">
        <v>4324</v>
      </c>
      <c r="B77" s="40" t="s">
        <v>220</v>
      </c>
      <c r="C77" s="131">
        <v>0</v>
      </c>
      <c r="D77" s="40"/>
      <c r="E77" s="40"/>
    </row>
    <row r="78" spans="1:5" x14ac:dyDescent="0.2">
      <c r="A78" s="42">
        <v>4325</v>
      </c>
      <c r="B78" s="40" t="s">
        <v>221</v>
      </c>
      <c r="C78" s="131">
        <v>0</v>
      </c>
      <c r="D78" s="40"/>
      <c r="E78" s="40"/>
    </row>
    <row r="79" spans="1:5" x14ac:dyDescent="0.2">
      <c r="A79" s="109">
        <v>4330</v>
      </c>
      <c r="B79" s="106" t="s">
        <v>222</v>
      </c>
      <c r="C79" s="130">
        <f>SUM(C80)</f>
        <v>0</v>
      </c>
      <c r="D79" s="40"/>
      <c r="E79" s="40"/>
    </row>
    <row r="80" spans="1:5" x14ac:dyDescent="0.2">
      <c r="A80" s="42">
        <v>4331</v>
      </c>
      <c r="B80" s="40" t="s">
        <v>222</v>
      </c>
      <c r="C80" s="131">
        <v>0</v>
      </c>
      <c r="D80" s="40"/>
      <c r="E80" s="40"/>
    </row>
    <row r="81" spans="1:5" x14ac:dyDescent="0.2">
      <c r="A81" s="109">
        <v>4340</v>
      </c>
      <c r="B81" s="106" t="s">
        <v>223</v>
      </c>
      <c r="C81" s="130">
        <f>SUM(C82)</f>
        <v>0</v>
      </c>
      <c r="D81" s="40"/>
      <c r="E81" s="40"/>
    </row>
    <row r="82" spans="1:5" x14ac:dyDescent="0.2">
      <c r="A82" s="42">
        <v>4341</v>
      </c>
      <c r="B82" s="40" t="s">
        <v>223</v>
      </c>
      <c r="C82" s="131">
        <v>0</v>
      </c>
      <c r="D82" s="40"/>
      <c r="E82" s="40"/>
    </row>
    <row r="83" spans="1:5" x14ac:dyDescent="0.2">
      <c r="A83" s="109">
        <v>4390</v>
      </c>
      <c r="B83" s="106" t="s">
        <v>224</v>
      </c>
      <c r="C83" s="130">
        <f>SUM(C84:C90)</f>
        <v>1421367.37</v>
      </c>
      <c r="D83" s="40"/>
      <c r="E83" s="40"/>
    </row>
    <row r="84" spans="1:5" x14ac:dyDescent="0.2">
      <c r="A84" s="42">
        <v>4392</v>
      </c>
      <c r="B84" s="40" t="s">
        <v>225</v>
      </c>
      <c r="C84" s="131">
        <v>1</v>
      </c>
      <c r="D84" s="40"/>
      <c r="E84" s="40"/>
    </row>
    <row r="85" spans="1:5" x14ac:dyDescent="0.2">
      <c r="A85" s="42">
        <v>4393</v>
      </c>
      <c r="B85" s="40" t="s">
        <v>382</v>
      </c>
      <c r="C85" s="131">
        <v>0</v>
      </c>
      <c r="D85" s="40"/>
      <c r="E85" s="40"/>
    </row>
    <row r="86" spans="1:5" x14ac:dyDescent="0.2">
      <c r="A86" s="42">
        <v>4394</v>
      </c>
      <c r="B86" s="40" t="s">
        <v>226</v>
      </c>
      <c r="C86" s="131">
        <v>0</v>
      </c>
      <c r="D86" s="40"/>
      <c r="E86" s="40"/>
    </row>
    <row r="87" spans="1:5" x14ac:dyDescent="0.2">
      <c r="A87" s="42">
        <v>4395</v>
      </c>
      <c r="B87" s="40" t="s">
        <v>227</v>
      </c>
      <c r="C87" s="131">
        <v>0</v>
      </c>
      <c r="D87" s="40"/>
      <c r="E87" s="40"/>
    </row>
    <row r="88" spans="1:5" x14ac:dyDescent="0.2">
      <c r="A88" s="42">
        <v>4396</v>
      </c>
      <c r="B88" s="40" t="s">
        <v>228</v>
      </c>
      <c r="C88" s="131">
        <v>0</v>
      </c>
      <c r="D88" s="40"/>
      <c r="E88" s="40"/>
    </row>
    <row r="89" spans="1:5" x14ac:dyDescent="0.2">
      <c r="A89" s="42">
        <v>4397</v>
      </c>
      <c r="B89" s="40" t="s">
        <v>383</v>
      </c>
      <c r="C89" s="131">
        <v>0</v>
      </c>
      <c r="D89" s="40"/>
      <c r="E89" s="40"/>
    </row>
    <row r="90" spans="1:5" x14ac:dyDescent="0.2">
      <c r="A90" s="42">
        <v>4399</v>
      </c>
      <c r="B90" s="40" t="s">
        <v>224</v>
      </c>
      <c r="C90" s="131">
        <v>1421366.37</v>
      </c>
      <c r="D90" s="40"/>
      <c r="E90" s="40"/>
    </row>
    <row r="91" spans="1:5" x14ac:dyDescent="0.2">
      <c r="A91" s="38"/>
      <c r="B91" s="38"/>
      <c r="C91" s="132"/>
      <c r="D91" s="38"/>
      <c r="E91" s="38"/>
    </row>
    <row r="92" spans="1:5" x14ac:dyDescent="0.2">
      <c r="A92" s="36" t="s">
        <v>496</v>
      </c>
      <c r="B92" s="36"/>
      <c r="C92" s="36"/>
      <c r="D92" s="36"/>
      <c r="E92" s="36"/>
    </row>
    <row r="93" spans="1:5" x14ac:dyDescent="0.2">
      <c r="A93" s="37" t="s">
        <v>44</v>
      </c>
      <c r="B93" s="37" t="s">
        <v>41</v>
      </c>
      <c r="C93" s="37" t="s">
        <v>42</v>
      </c>
      <c r="D93" s="37" t="s">
        <v>229</v>
      </c>
      <c r="E93" s="37" t="s">
        <v>535</v>
      </c>
    </row>
    <row r="94" spans="1:5" x14ac:dyDescent="0.2">
      <c r="A94" s="109">
        <v>5000</v>
      </c>
      <c r="B94" s="106" t="s">
        <v>230</v>
      </c>
      <c r="C94" s="130">
        <f>C95+C123+C156+C166+C181+C210</f>
        <v>57088797.700000003</v>
      </c>
      <c r="D94" s="110">
        <v>1</v>
      </c>
      <c r="E94" s="40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9">
        <v>5100</v>
      </c>
      <c r="B95" s="106" t="s">
        <v>231</v>
      </c>
      <c r="C95" s="130">
        <f>C96+C103+C113</f>
        <v>45995591</v>
      </c>
      <c r="D95" s="110">
        <f>C95/$C$94</f>
        <v>0.80568505298895088</v>
      </c>
      <c r="E95" s="40"/>
    </row>
    <row r="96" spans="1:5" x14ac:dyDescent="0.2">
      <c r="A96" s="109">
        <v>5110</v>
      </c>
      <c r="B96" s="106" t="s">
        <v>232</v>
      </c>
      <c r="C96" s="130">
        <f>SUM(C97:C102)</f>
        <v>26938938.100000001</v>
      </c>
      <c r="D96" s="110">
        <f t="shared" ref="D96:D159" si="0">C96/$C$94</f>
        <v>0.47187783217231777</v>
      </c>
      <c r="E96" s="40"/>
    </row>
    <row r="97" spans="1:5" x14ac:dyDescent="0.2">
      <c r="A97" s="42">
        <v>5111</v>
      </c>
      <c r="B97" s="40" t="s">
        <v>233</v>
      </c>
      <c r="C97" s="131">
        <v>14669927.82</v>
      </c>
      <c r="D97" s="43">
        <f t="shared" si="0"/>
        <v>0.25696683782149432</v>
      </c>
      <c r="E97" s="40"/>
    </row>
    <row r="98" spans="1:5" x14ac:dyDescent="0.2">
      <c r="A98" s="42">
        <v>5112</v>
      </c>
      <c r="B98" s="40" t="s">
        <v>234</v>
      </c>
      <c r="C98" s="131">
        <v>92124.36</v>
      </c>
      <c r="D98" s="43">
        <f t="shared" si="0"/>
        <v>1.6137029279213564E-3</v>
      </c>
      <c r="E98" s="40"/>
    </row>
    <row r="99" spans="1:5" x14ac:dyDescent="0.2">
      <c r="A99" s="42">
        <v>5113</v>
      </c>
      <c r="B99" s="40" t="s">
        <v>235</v>
      </c>
      <c r="C99" s="131">
        <v>1621006.5</v>
      </c>
      <c r="D99" s="43">
        <f t="shared" si="0"/>
        <v>2.8394476067237266E-2</v>
      </c>
      <c r="E99" s="40"/>
    </row>
    <row r="100" spans="1:5" x14ac:dyDescent="0.2">
      <c r="A100" s="42">
        <v>5114</v>
      </c>
      <c r="B100" s="40" t="s">
        <v>236</v>
      </c>
      <c r="C100" s="131">
        <v>4672741.41</v>
      </c>
      <c r="D100" s="43">
        <f t="shared" si="0"/>
        <v>8.1850408455878196E-2</v>
      </c>
      <c r="E100" s="40"/>
    </row>
    <row r="101" spans="1:5" x14ac:dyDescent="0.2">
      <c r="A101" s="42">
        <v>5115</v>
      </c>
      <c r="B101" s="40" t="s">
        <v>237</v>
      </c>
      <c r="C101" s="131">
        <v>5883138.0099999998</v>
      </c>
      <c r="D101" s="43">
        <f t="shared" si="0"/>
        <v>0.10305240689978656</v>
      </c>
      <c r="E101" s="40"/>
    </row>
    <row r="102" spans="1:5" x14ac:dyDescent="0.2">
      <c r="A102" s="42">
        <v>5116</v>
      </c>
      <c r="B102" s="40" t="s">
        <v>238</v>
      </c>
      <c r="C102" s="131">
        <v>0</v>
      </c>
      <c r="D102" s="43">
        <f t="shared" si="0"/>
        <v>0</v>
      </c>
      <c r="E102" s="40"/>
    </row>
    <row r="103" spans="1:5" x14ac:dyDescent="0.2">
      <c r="A103" s="109">
        <v>5120</v>
      </c>
      <c r="B103" s="106" t="s">
        <v>239</v>
      </c>
      <c r="C103" s="130">
        <f>SUM(C104:C112)</f>
        <v>3861733.8800000004</v>
      </c>
      <c r="D103" s="110">
        <f t="shared" si="0"/>
        <v>6.7644337165643276E-2</v>
      </c>
      <c r="E103" s="40"/>
    </row>
    <row r="104" spans="1:5" x14ac:dyDescent="0.2">
      <c r="A104" s="42">
        <v>5121</v>
      </c>
      <c r="B104" s="40" t="s">
        <v>240</v>
      </c>
      <c r="C104" s="131">
        <v>779752.35</v>
      </c>
      <c r="D104" s="43">
        <f t="shared" si="0"/>
        <v>1.3658587698721143E-2</v>
      </c>
      <c r="E104" s="40"/>
    </row>
    <row r="105" spans="1:5" x14ac:dyDescent="0.2">
      <c r="A105" s="42">
        <v>5122</v>
      </c>
      <c r="B105" s="40" t="s">
        <v>241</v>
      </c>
      <c r="C105" s="131">
        <v>8033.62</v>
      </c>
      <c r="D105" s="43">
        <f t="shared" si="0"/>
        <v>1.4072147818240005E-4</v>
      </c>
      <c r="E105" s="40"/>
    </row>
    <row r="106" spans="1:5" x14ac:dyDescent="0.2">
      <c r="A106" s="42">
        <v>5123</v>
      </c>
      <c r="B106" s="40" t="s">
        <v>242</v>
      </c>
      <c r="C106" s="131">
        <v>7700</v>
      </c>
      <c r="D106" s="43">
        <f t="shared" si="0"/>
        <v>1.3487759963808101E-4</v>
      </c>
      <c r="E106" s="40"/>
    </row>
    <row r="107" spans="1:5" x14ac:dyDescent="0.2">
      <c r="A107" s="42">
        <v>5124</v>
      </c>
      <c r="B107" s="40" t="s">
        <v>243</v>
      </c>
      <c r="C107" s="131">
        <v>987653.29</v>
      </c>
      <c r="D107" s="43">
        <f t="shared" si="0"/>
        <v>1.7300299354526431E-2</v>
      </c>
      <c r="E107" s="40"/>
    </row>
    <row r="108" spans="1:5" x14ac:dyDescent="0.2">
      <c r="A108" s="42">
        <v>5125</v>
      </c>
      <c r="B108" s="40" t="s">
        <v>244</v>
      </c>
      <c r="C108" s="131">
        <v>34272</v>
      </c>
      <c r="D108" s="43">
        <f t="shared" si="0"/>
        <v>6.003279343891315E-4</v>
      </c>
      <c r="E108" s="40"/>
    </row>
    <row r="109" spans="1:5" x14ac:dyDescent="0.2">
      <c r="A109" s="42">
        <v>5126</v>
      </c>
      <c r="B109" s="40" t="s">
        <v>245</v>
      </c>
      <c r="C109" s="131">
        <v>1594199.61</v>
      </c>
      <c r="D109" s="43">
        <f t="shared" si="0"/>
        <v>2.7924911265034401E-2</v>
      </c>
      <c r="E109" s="40"/>
    </row>
    <row r="110" spans="1:5" x14ac:dyDescent="0.2">
      <c r="A110" s="42">
        <v>5127</v>
      </c>
      <c r="B110" s="40" t="s">
        <v>246</v>
      </c>
      <c r="C110" s="131">
        <v>77222.240000000005</v>
      </c>
      <c r="D110" s="43">
        <f t="shared" si="0"/>
        <v>1.3526688792046501E-3</v>
      </c>
      <c r="E110" s="40"/>
    </row>
    <row r="111" spans="1:5" x14ac:dyDescent="0.2">
      <c r="A111" s="42">
        <v>5128</v>
      </c>
      <c r="B111" s="40" t="s">
        <v>247</v>
      </c>
      <c r="C111" s="131">
        <v>0</v>
      </c>
      <c r="D111" s="43">
        <f t="shared" si="0"/>
        <v>0</v>
      </c>
      <c r="E111" s="40"/>
    </row>
    <row r="112" spans="1:5" x14ac:dyDescent="0.2">
      <c r="A112" s="42">
        <v>5129</v>
      </c>
      <c r="B112" s="40" t="s">
        <v>248</v>
      </c>
      <c r="C112" s="131">
        <v>372900.77</v>
      </c>
      <c r="D112" s="43">
        <f t="shared" si="0"/>
        <v>6.5319429559470297E-3</v>
      </c>
      <c r="E112" s="40"/>
    </row>
    <row r="113" spans="1:5" x14ac:dyDescent="0.2">
      <c r="A113" s="109">
        <v>5130</v>
      </c>
      <c r="B113" s="106" t="s">
        <v>249</v>
      </c>
      <c r="C113" s="130">
        <f>SUM(C114:C122)</f>
        <v>15194919.019999996</v>
      </c>
      <c r="D113" s="110">
        <f t="shared" si="0"/>
        <v>0.26616288365098983</v>
      </c>
      <c r="E113" s="40"/>
    </row>
    <row r="114" spans="1:5" x14ac:dyDescent="0.2">
      <c r="A114" s="42">
        <v>5131</v>
      </c>
      <c r="B114" s="40" t="s">
        <v>250</v>
      </c>
      <c r="C114" s="131">
        <v>7873072.04</v>
      </c>
      <c r="D114" s="43">
        <f t="shared" si="0"/>
        <v>0.13790922838089475</v>
      </c>
      <c r="E114" s="40"/>
    </row>
    <row r="115" spans="1:5" x14ac:dyDescent="0.2">
      <c r="A115" s="42">
        <v>5132</v>
      </c>
      <c r="B115" s="40" t="s">
        <v>251</v>
      </c>
      <c r="C115" s="131">
        <v>95393.04</v>
      </c>
      <c r="D115" s="43">
        <f t="shared" si="0"/>
        <v>1.6709589944648631E-3</v>
      </c>
      <c r="E115" s="40"/>
    </row>
    <row r="116" spans="1:5" x14ac:dyDescent="0.2">
      <c r="A116" s="42">
        <v>5133</v>
      </c>
      <c r="B116" s="40" t="s">
        <v>252</v>
      </c>
      <c r="C116" s="131">
        <v>1598566.27</v>
      </c>
      <c r="D116" s="43">
        <f t="shared" si="0"/>
        <v>2.8001400176623441E-2</v>
      </c>
      <c r="E116" s="40"/>
    </row>
    <row r="117" spans="1:5" x14ac:dyDescent="0.2">
      <c r="A117" s="42">
        <v>5134</v>
      </c>
      <c r="B117" s="40" t="s">
        <v>253</v>
      </c>
      <c r="C117" s="131">
        <v>503349.12</v>
      </c>
      <c r="D117" s="43">
        <f t="shared" si="0"/>
        <v>8.81695079032992E-3</v>
      </c>
      <c r="E117" s="40"/>
    </row>
    <row r="118" spans="1:5" x14ac:dyDescent="0.2">
      <c r="A118" s="42">
        <v>5135</v>
      </c>
      <c r="B118" s="40" t="s">
        <v>254</v>
      </c>
      <c r="C118" s="131">
        <v>619972.43000000005</v>
      </c>
      <c r="D118" s="43">
        <f t="shared" si="0"/>
        <v>1.0859791324699768E-2</v>
      </c>
      <c r="E118" s="40"/>
    </row>
    <row r="119" spans="1:5" x14ac:dyDescent="0.2">
      <c r="A119" s="42">
        <v>5136</v>
      </c>
      <c r="B119" s="40" t="s">
        <v>255</v>
      </c>
      <c r="C119" s="131">
        <v>30772.95</v>
      </c>
      <c r="D119" s="43">
        <f t="shared" si="0"/>
        <v>5.3903657529645263E-4</v>
      </c>
      <c r="E119" s="40"/>
    </row>
    <row r="120" spans="1:5" x14ac:dyDescent="0.2">
      <c r="A120" s="42">
        <v>5137</v>
      </c>
      <c r="B120" s="40" t="s">
        <v>256</v>
      </c>
      <c r="C120" s="131">
        <v>7692.11</v>
      </c>
      <c r="D120" s="43">
        <f t="shared" si="0"/>
        <v>1.3473939388988041E-4</v>
      </c>
      <c r="E120" s="40"/>
    </row>
    <row r="121" spans="1:5" x14ac:dyDescent="0.2">
      <c r="A121" s="42">
        <v>5138</v>
      </c>
      <c r="B121" s="40" t="s">
        <v>257</v>
      </c>
      <c r="C121" s="131">
        <v>11754</v>
      </c>
      <c r="D121" s="43">
        <f t="shared" si="0"/>
        <v>2.0588978001896156E-4</v>
      </c>
      <c r="E121" s="40"/>
    </row>
    <row r="122" spans="1:5" x14ac:dyDescent="0.2">
      <c r="A122" s="42">
        <v>5139</v>
      </c>
      <c r="B122" s="40" t="s">
        <v>258</v>
      </c>
      <c r="C122" s="131">
        <v>4454347.0599999996</v>
      </c>
      <c r="D122" s="43">
        <f t="shared" si="0"/>
        <v>7.8024888234771828E-2</v>
      </c>
      <c r="E122" s="40"/>
    </row>
    <row r="123" spans="1:5" x14ac:dyDescent="0.2">
      <c r="A123" s="109">
        <v>5200</v>
      </c>
      <c r="B123" s="106" t="s">
        <v>259</v>
      </c>
      <c r="C123" s="130">
        <f>C124+C127+C130+C133+C138+C142+C145+C147+C153</f>
        <v>0</v>
      </c>
      <c r="D123" s="110">
        <f t="shared" si="0"/>
        <v>0</v>
      </c>
      <c r="E123" s="40"/>
    </row>
    <row r="124" spans="1:5" x14ac:dyDescent="0.2">
      <c r="A124" s="109">
        <v>5210</v>
      </c>
      <c r="B124" s="106" t="s">
        <v>260</v>
      </c>
      <c r="C124" s="130">
        <f>SUM(C125:C126)</f>
        <v>0</v>
      </c>
      <c r="D124" s="110">
        <f t="shared" si="0"/>
        <v>0</v>
      </c>
      <c r="E124" s="40"/>
    </row>
    <row r="125" spans="1:5" x14ac:dyDescent="0.2">
      <c r="A125" s="42">
        <v>5211</v>
      </c>
      <c r="B125" s="40" t="s">
        <v>261</v>
      </c>
      <c r="C125" s="131">
        <v>0</v>
      </c>
      <c r="D125" s="43">
        <f t="shared" si="0"/>
        <v>0</v>
      </c>
      <c r="E125" s="40"/>
    </row>
    <row r="126" spans="1:5" x14ac:dyDescent="0.2">
      <c r="A126" s="42">
        <v>5212</v>
      </c>
      <c r="B126" s="40" t="s">
        <v>262</v>
      </c>
      <c r="C126" s="131">
        <v>0</v>
      </c>
      <c r="D126" s="43">
        <f t="shared" si="0"/>
        <v>0</v>
      </c>
      <c r="E126" s="40"/>
    </row>
    <row r="127" spans="1:5" x14ac:dyDescent="0.2">
      <c r="A127" s="109">
        <v>5220</v>
      </c>
      <c r="B127" s="106" t="s">
        <v>263</v>
      </c>
      <c r="C127" s="130">
        <f>SUM(C128:C129)</f>
        <v>0</v>
      </c>
      <c r="D127" s="110">
        <f t="shared" si="0"/>
        <v>0</v>
      </c>
      <c r="E127" s="40"/>
    </row>
    <row r="128" spans="1:5" x14ac:dyDescent="0.2">
      <c r="A128" s="42">
        <v>5221</v>
      </c>
      <c r="B128" s="40" t="s">
        <v>264</v>
      </c>
      <c r="C128" s="131">
        <v>0</v>
      </c>
      <c r="D128" s="43">
        <f t="shared" si="0"/>
        <v>0</v>
      </c>
      <c r="E128" s="40"/>
    </row>
    <row r="129" spans="1:5" x14ac:dyDescent="0.2">
      <c r="A129" s="42">
        <v>5222</v>
      </c>
      <c r="B129" s="40" t="s">
        <v>265</v>
      </c>
      <c r="C129" s="131">
        <v>0</v>
      </c>
      <c r="D129" s="43">
        <f t="shared" si="0"/>
        <v>0</v>
      </c>
      <c r="E129" s="40"/>
    </row>
    <row r="130" spans="1:5" x14ac:dyDescent="0.2">
      <c r="A130" s="109">
        <v>5230</v>
      </c>
      <c r="B130" s="106" t="s">
        <v>210</v>
      </c>
      <c r="C130" s="130">
        <f>SUM(C131:C132)</f>
        <v>0</v>
      </c>
      <c r="D130" s="110">
        <f t="shared" si="0"/>
        <v>0</v>
      </c>
      <c r="E130" s="40"/>
    </row>
    <row r="131" spans="1:5" x14ac:dyDescent="0.2">
      <c r="A131" s="42">
        <v>5231</v>
      </c>
      <c r="B131" s="40" t="s">
        <v>266</v>
      </c>
      <c r="C131" s="131">
        <v>0</v>
      </c>
      <c r="D131" s="43">
        <f t="shared" si="0"/>
        <v>0</v>
      </c>
      <c r="E131" s="40"/>
    </row>
    <row r="132" spans="1:5" x14ac:dyDescent="0.2">
      <c r="A132" s="42">
        <v>5232</v>
      </c>
      <c r="B132" s="40" t="s">
        <v>267</v>
      </c>
      <c r="C132" s="131">
        <v>0</v>
      </c>
      <c r="D132" s="43">
        <f t="shared" si="0"/>
        <v>0</v>
      </c>
      <c r="E132" s="40"/>
    </row>
    <row r="133" spans="1:5" x14ac:dyDescent="0.2">
      <c r="A133" s="109">
        <v>5240</v>
      </c>
      <c r="B133" s="106" t="s">
        <v>211</v>
      </c>
      <c r="C133" s="130">
        <f>SUM(C134:C137)</f>
        <v>0</v>
      </c>
      <c r="D133" s="110">
        <f t="shared" si="0"/>
        <v>0</v>
      </c>
      <c r="E133" s="40"/>
    </row>
    <row r="134" spans="1:5" x14ac:dyDescent="0.2">
      <c r="A134" s="42">
        <v>5241</v>
      </c>
      <c r="B134" s="40" t="s">
        <v>268</v>
      </c>
      <c r="C134" s="131">
        <v>0</v>
      </c>
      <c r="D134" s="43">
        <f t="shared" si="0"/>
        <v>0</v>
      </c>
      <c r="E134" s="40"/>
    </row>
    <row r="135" spans="1:5" x14ac:dyDescent="0.2">
      <c r="A135" s="42">
        <v>5242</v>
      </c>
      <c r="B135" s="40" t="s">
        <v>269</v>
      </c>
      <c r="C135" s="131">
        <v>0</v>
      </c>
      <c r="D135" s="43">
        <f t="shared" si="0"/>
        <v>0</v>
      </c>
      <c r="E135" s="40"/>
    </row>
    <row r="136" spans="1:5" x14ac:dyDescent="0.2">
      <c r="A136" s="42">
        <v>5243</v>
      </c>
      <c r="B136" s="40" t="s">
        <v>270</v>
      </c>
      <c r="C136" s="131">
        <v>0</v>
      </c>
      <c r="D136" s="43">
        <f t="shared" si="0"/>
        <v>0</v>
      </c>
      <c r="E136" s="40"/>
    </row>
    <row r="137" spans="1:5" x14ac:dyDescent="0.2">
      <c r="A137" s="42">
        <v>5244</v>
      </c>
      <c r="B137" s="40" t="s">
        <v>271</v>
      </c>
      <c r="C137" s="131">
        <v>0</v>
      </c>
      <c r="D137" s="43">
        <f t="shared" si="0"/>
        <v>0</v>
      </c>
      <c r="E137" s="40"/>
    </row>
    <row r="138" spans="1:5" x14ac:dyDescent="0.2">
      <c r="A138" s="109">
        <v>5250</v>
      </c>
      <c r="B138" s="106" t="s">
        <v>212</v>
      </c>
      <c r="C138" s="130">
        <f>SUM(C139:C141)</f>
        <v>0</v>
      </c>
      <c r="D138" s="110">
        <f t="shared" si="0"/>
        <v>0</v>
      </c>
      <c r="E138" s="40"/>
    </row>
    <row r="139" spans="1:5" x14ac:dyDescent="0.2">
      <c r="A139" s="42">
        <v>5251</v>
      </c>
      <c r="B139" s="40" t="s">
        <v>272</v>
      </c>
      <c r="C139" s="131">
        <v>0</v>
      </c>
      <c r="D139" s="43">
        <f t="shared" si="0"/>
        <v>0</v>
      </c>
      <c r="E139" s="40"/>
    </row>
    <row r="140" spans="1:5" x14ac:dyDescent="0.2">
      <c r="A140" s="42">
        <v>5252</v>
      </c>
      <c r="B140" s="40" t="s">
        <v>273</v>
      </c>
      <c r="C140" s="131">
        <v>0</v>
      </c>
      <c r="D140" s="43">
        <f t="shared" si="0"/>
        <v>0</v>
      </c>
      <c r="E140" s="40"/>
    </row>
    <row r="141" spans="1:5" x14ac:dyDescent="0.2">
      <c r="A141" s="42">
        <v>5259</v>
      </c>
      <c r="B141" s="40" t="s">
        <v>274</v>
      </c>
      <c r="C141" s="131">
        <v>0</v>
      </c>
      <c r="D141" s="43">
        <f t="shared" si="0"/>
        <v>0</v>
      </c>
      <c r="E141" s="40"/>
    </row>
    <row r="142" spans="1:5" x14ac:dyDescent="0.2">
      <c r="A142" s="109">
        <v>5260</v>
      </c>
      <c r="B142" s="106" t="s">
        <v>275</v>
      </c>
      <c r="C142" s="130">
        <f>SUM(C143:C144)</f>
        <v>0</v>
      </c>
      <c r="D142" s="110">
        <f t="shared" si="0"/>
        <v>0</v>
      </c>
      <c r="E142" s="40"/>
    </row>
    <row r="143" spans="1:5" x14ac:dyDescent="0.2">
      <c r="A143" s="42">
        <v>5261</v>
      </c>
      <c r="B143" s="40" t="s">
        <v>276</v>
      </c>
      <c r="C143" s="131">
        <v>0</v>
      </c>
      <c r="D143" s="43">
        <f t="shared" si="0"/>
        <v>0</v>
      </c>
      <c r="E143" s="40"/>
    </row>
    <row r="144" spans="1:5" x14ac:dyDescent="0.2">
      <c r="A144" s="42">
        <v>5262</v>
      </c>
      <c r="B144" s="40" t="s">
        <v>277</v>
      </c>
      <c r="C144" s="131">
        <v>0</v>
      </c>
      <c r="D144" s="43">
        <f t="shared" si="0"/>
        <v>0</v>
      </c>
      <c r="E144" s="40"/>
    </row>
    <row r="145" spans="1:5" x14ac:dyDescent="0.2">
      <c r="A145" s="109">
        <v>5270</v>
      </c>
      <c r="B145" s="106" t="s">
        <v>278</v>
      </c>
      <c r="C145" s="130">
        <f>SUM(C146)</f>
        <v>0</v>
      </c>
      <c r="D145" s="110">
        <f t="shared" si="0"/>
        <v>0</v>
      </c>
      <c r="E145" s="40"/>
    </row>
    <row r="146" spans="1:5" x14ac:dyDescent="0.2">
      <c r="A146" s="42">
        <v>5271</v>
      </c>
      <c r="B146" s="40" t="s">
        <v>279</v>
      </c>
      <c r="C146" s="131">
        <v>0</v>
      </c>
      <c r="D146" s="43">
        <f t="shared" si="0"/>
        <v>0</v>
      </c>
      <c r="E146" s="40"/>
    </row>
    <row r="147" spans="1:5" x14ac:dyDescent="0.2">
      <c r="A147" s="109">
        <v>5280</v>
      </c>
      <c r="B147" s="106" t="s">
        <v>280</v>
      </c>
      <c r="C147" s="130">
        <f>SUM(C148:C152)</f>
        <v>0</v>
      </c>
      <c r="D147" s="110">
        <f t="shared" si="0"/>
        <v>0</v>
      </c>
      <c r="E147" s="40"/>
    </row>
    <row r="148" spans="1:5" x14ac:dyDescent="0.2">
      <c r="A148" s="42">
        <v>5281</v>
      </c>
      <c r="B148" s="40" t="s">
        <v>281</v>
      </c>
      <c r="C148" s="131">
        <v>0</v>
      </c>
      <c r="D148" s="43">
        <f t="shared" si="0"/>
        <v>0</v>
      </c>
      <c r="E148" s="40"/>
    </row>
    <row r="149" spans="1:5" x14ac:dyDescent="0.2">
      <c r="A149" s="42">
        <v>5282</v>
      </c>
      <c r="B149" s="40" t="s">
        <v>282</v>
      </c>
      <c r="C149" s="131">
        <v>0</v>
      </c>
      <c r="D149" s="43">
        <f t="shared" si="0"/>
        <v>0</v>
      </c>
      <c r="E149" s="40"/>
    </row>
    <row r="150" spans="1:5" x14ac:dyDescent="0.2">
      <c r="A150" s="42">
        <v>5283</v>
      </c>
      <c r="B150" s="40" t="s">
        <v>283</v>
      </c>
      <c r="C150" s="131">
        <v>0</v>
      </c>
      <c r="D150" s="43">
        <f t="shared" si="0"/>
        <v>0</v>
      </c>
      <c r="E150" s="40"/>
    </row>
    <row r="151" spans="1:5" x14ac:dyDescent="0.2">
      <c r="A151" s="42">
        <v>5284</v>
      </c>
      <c r="B151" s="40" t="s">
        <v>284</v>
      </c>
      <c r="C151" s="131">
        <v>0</v>
      </c>
      <c r="D151" s="43">
        <f t="shared" si="0"/>
        <v>0</v>
      </c>
      <c r="E151" s="40"/>
    </row>
    <row r="152" spans="1:5" x14ac:dyDescent="0.2">
      <c r="A152" s="42">
        <v>5285</v>
      </c>
      <c r="B152" s="40" t="s">
        <v>285</v>
      </c>
      <c r="C152" s="131">
        <v>0</v>
      </c>
      <c r="D152" s="43">
        <f t="shared" si="0"/>
        <v>0</v>
      </c>
      <c r="E152" s="40"/>
    </row>
    <row r="153" spans="1:5" x14ac:dyDescent="0.2">
      <c r="A153" s="109">
        <v>5290</v>
      </c>
      <c r="B153" s="106" t="s">
        <v>286</v>
      </c>
      <c r="C153" s="130">
        <f>SUM(C154:C155)</f>
        <v>0</v>
      </c>
      <c r="D153" s="110">
        <f t="shared" si="0"/>
        <v>0</v>
      </c>
      <c r="E153" s="40"/>
    </row>
    <row r="154" spans="1:5" x14ac:dyDescent="0.2">
      <c r="A154" s="42">
        <v>5291</v>
      </c>
      <c r="B154" s="40" t="s">
        <v>287</v>
      </c>
      <c r="C154" s="131">
        <v>0</v>
      </c>
      <c r="D154" s="43">
        <f t="shared" si="0"/>
        <v>0</v>
      </c>
      <c r="E154" s="40"/>
    </row>
    <row r="155" spans="1:5" x14ac:dyDescent="0.2">
      <c r="A155" s="42">
        <v>5292</v>
      </c>
      <c r="B155" s="40" t="s">
        <v>288</v>
      </c>
      <c r="C155" s="131">
        <v>0</v>
      </c>
      <c r="D155" s="43">
        <f t="shared" si="0"/>
        <v>0</v>
      </c>
      <c r="E155" s="40"/>
    </row>
    <row r="156" spans="1:5" x14ac:dyDescent="0.2">
      <c r="A156" s="109">
        <v>5300</v>
      </c>
      <c r="B156" s="106" t="s">
        <v>289</v>
      </c>
      <c r="C156" s="130">
        <f>C157+C160+C163</f>
        <v>0</v>
      </c>
      <c r="D156" s="110">
        <f t="shared" si="0"/>
        <v>0</v>
      </c>
      <c r="E156" s="40"/>
    </row>
    <row r="157" spans="1:5" x14ac:dyDescent="0.2">
      <c r="A157" s="109">
        <v>5310</v>
      </c>
      <c r="B157" s="106" t="s">
        <v>205</v>
      </c>
      <c r="C157" s="130">
        <f>C158+C159</f>
        <v>0</v>
      </c>
      <c r="D157" s="110">
        <f t="shared" si="0"/>
        <v>0</v>
      </c>
      <c r="E157" s="40"/>
    </row>
    <row r="158" spans="1:5" x14ac:dyDescent="0.2">
      <c r="A158" s="42">
        <v>5311</v>
      </c>
      <c r="B158" s="40" t="s">
        <v>290</v>
      </c>
      <c r="C158" s="131">
        <v>0</v>
      </c>
      <c r="D158" s="43">
        <f t="shared" si="0"/>
        <v>0</v>
      </c>
      <c r="E158" s="40"/>
    </row>
    <row r="159" spans="1:5" x14ac:dyDescent="0.2">
      <c r="A159" s="42">
        <v>5312</v>
      </c>
      <c r="B159" s="40" t="s">
        <v>291</v>
      </c>
      <c r="C159" s="131">
        <v>0</v>
      </c>
      <c r="D159" s="43">
        <f t="shared" si="0"/>
        <v>0</v>
      </c>
      <c r="E159" s="40"/>
    </row>
    <row r="160" spans="1:5" x14ac:dyDescent="0.2">
      <c r="A160" s="109">
        <v>5320</v>
      </c>
      <c r="B160" s="106" t="s">
        <v>206</v>
      </c>
      <c r="C160" s="130">
        <f>SUM(C161:C162)</f>
        <v>0</v>
      </c>
      <c r="D160" s="110">
        <f t="shared" ref="D160:D212" si="1">C160/$C$94</f>
        <v>0</v>
      </c>
      <c r="E160" s="40"/>
    </row>
    <row r="161" spans="1:5" x14ac:dyDescent="0.2">
      <c r="A161" s="42">
        <v>5321</v>
      </c>
      <c r="B161" s="40" t="s">
        <v>292</v>
      </c>
      <c r="C161" s="131">
        <v>0</v>
      </c>
      <c r="D161" s="43">
        <f t="shared" si="1"/>
        <v>0</v>
      </c>
      <c r="E161" s="40"/>
    </row>
    <row r="162" spans="1:5" x14ac:dyDescent="0.2">
      <c r="A162" s="42">
        <v>5322</v>
      </c>
      <c r="B162" s="40" t="s">
        <v>293</v>
      </c>
      <c r="C162" s="131">
        <v>0</v>
      </c>
      <c r="D162" s="43">
        <f t="shared" si="1"/>
        <v>0</v>
      </c>
      <c r="E162" s="40"/>
    </row>
    <row r="163" spans="1:5" x14ac:dyDescent="0.2">
      <c r="A163" s="109">
        <v>5330</v>
      </c>
      <c r="B163" s="106" t="s">
        <v>207</v>
      </c>
      <c r="C163" s="130">
        <f>SUM(C164:C165)</f>
        <v>0</v>
      </c>
      <c r="D163" s="110">
        <f t="shared" si="1"/>
        <v>0</v>
      </c>
      <c r="E163" s="40"/>
    </row>
    <row r="164" spans="1:5" x14ac:dyDescent="0.2">
      <c r="A164" s="42">
        <v>5331</v>
      </c>
      <c r="B164" s="40" t="s">
        <v>294</v>
      </c>
      <c r="C164" s="131">
        <v>0</v>
      </c>
      <c r="D164" s="43">
        <f t="shared" si="1"/>
        <v>0</v>
      </c>
      <c r="E164" s="40"/>
    </row>
    <row r="165" spans="1:5" x14ac:dyDescent="0.2">
      <c r="A165" s="42">
        <v>5332</v>
      </c>
      <c r="B165" s="40" t="s">
        <v>295</v>
      </c>
      <c r="C165" s="131">
        <v>0</v>
      </c>
      <c r="D165" s="43">
        <f t="shared" si="1"/>
        <v>0</v>
      </c>
      <c r="E165" s="40"/>
    </row>
    <row r="166" spans="1:5" x14ac:dyDescent="0.2">
      <c r="A166" s="109">
        <v>5400</v>
      </c>
      <c r="B166" s="106" t="s">
        <v>296</v>
      </c>
      <c r="C166" s="130">
        <f>C167+C170+C173+C176+C178</f>
        <v>0</v>
      </c>
      <c r="D166" s="110">
        <f t="shared" si="1"/>
        <v>0</v>
      </c>
      <c r="E166" s="40"/>
    </row>
    <row r="167" spans="1:5" x14ac:dyDescent="0.2">
      <c r="A167" s="109">
        <v>5410</v>
      </c>
      <c r="B167" s="106" t="s">
        <v>297</v>
      </c>
      <c r="C167" s="130">
        <f>SUM(C168:C169)</f>
        <v>0</v>
      </c>
      <c r="D167" s="110">
        <f t="shared" si="1"/>
        <v>0</v>
      </c>
      <c r="E167" s="40"/>
    </row>
    <row r="168" spans="1:5" x14ac:dyDescent="0.2">
      <c r="A168" s="42">
        <v>5411</v>
      </c>
      <c r="B168" s="40" t="s">
        <v>298</v>
      </c>
      <c r="C168" s="131">
        <v>0</v>
      </c>
      <c r="D168" s="43">
        <f t="shared" si="1"/>
        <v>0</v>
      </c>
      <c r="E168" s="40"/>
    </row>
    <row r="169" spans="1:5" x14ac:dyDescent="0.2">
      <c r="A169" s="42">
        <v>5412</v>
      </c>
      <c r="B169" s="40" t="s">
        <v>299</v>
      </c>
      <c r="C169" s="131">
        <v>0</v>
      </c>
      <c r="D169" s="43">
        <f t="shared" si="1"/>
        <v>0</v>
      </c>
      <c r="E169" s="40"/>
    </row>
    <row r="170" spans="1:5" x14ac:dyDescent="0.2">
      <c r="A170" s="109">
        <v>5420</v>
      </c>
      <c r="B170" s="106" t="s">
        <v>300</v>
      </c>
      <c r="C170" s="130">
        <f>SUM(C171:C172)</f>
        <v>0</v>
      </c>
      <c r="D170" s="110">
        <f t="shared" si="1"/>
        <v>0</v>
      </c>
      <c r="E170" s="40"/>
    </row>
    <row r="171" spans="1:5" x14ac:dyDescent="0.2">
      <c r="A171" s="42">
        <v>5421</v>
      </c>
      <c r="B171" s="40" t="s">
        <v>301</v>
      </c>
      <c r="C171" s="131">
        <v>0</v>
      </c>
      <c r="D171" s="43">
        <f t="shared" si="1"/>
        <v>0</v>
      </c>
      <c r="E171" s="40"/>
    </row>
    <row r="172" spans="1:5" x14ac:dyDescent="0.2">
      <c r="A172" s="42">
        <v>5422</v>
      </c>
      <c r="B172" s="40" t="s">
        <v>302</v>
      </c>
      <c r="C172" s="131">
        <v>0</v>
      </c>
      <c r="D172" s="43">
        <f t="shared" si="1"/>
        <v>0</v>
      </c>
      <c r="E172" s="40"/>
    </row>
    <row r="173" spans="1:5" x14ac:dyDescent="0.2">
      <c r="A173" s="109">
        <v>5430</v>
      </c>
      <c r="B173" s="106" t="s">
        <v>303</v>
      </c>
      <c r="C173" s="130">
        <f>SUM(C174:C175)</f>
        <v>0</v>
      </c>
      <c r="D173" s="110">
        <f t="shared" si="1"/>
        <v>0</v>
      </c>
      <c r="E173" s="40"/>
    </row>
    <row r="174" spans="1:5" x14ac:dyDescent="0.2">
      <c r="A174" s="42">
        <v>5431</v>
      </c>
      <c r="B174" s="40" t="s">
        <v>304</v>
      </c>
      <c r="C174" s="131">
        <v>0</v>
      </c>
      <c r="D174" s="43">
        <f t="shared" si="1"/>
        <v>0</v>
      </c>
      <c r="E174" s="40"/>
    </row>
    <row r="175" spans="1:5" x14ac:dyDescent="0.2">
      <c r="A175" s="42">
        <v>5432</v>
      </c>
      <c r="B175" s="40" t="s">
        <v>305</v>
      </c>
      <c r="C175" s="131">
        <v>0</v>
      </c>
      <c r="D175" s="43">
        <f t="shared" si="1"/>
        <v>0</v>
      </c>
      <c r="E175" s="40"/>
    </row>
    <row r="176" spans="1:5" x14ac:dyDescent="0.2">
      <c r="A176" s="109">
        <v>5440</v>
      </c>
      <c r="B176" s="106" t="s">
        <v>306</v>
      </c>
      <c r="C176" s="130">
        <f>SUM(C177)</f>
        <v>0</v>
      </c>
      <c r="D176" s="110">
        <f t="shared" si="1"/>
        <v>0</v>
      </c>
      <c r="E176" s="40"/>
    </row>
    <row r="177" spans="1:5" x14ac:dyDescent="0.2">
      <c r="A177" s="42">
        <v>5441</v>
      </c>
      <c r="B177" s="40" t="s">
        <v>306</v>
      </c>
      <c r="C177" s="131">
        <v>0</v>
      </c>
      <c r="D177" s="43">
        <f t="shared" si="1"/>
        <v>0</v>
      </c>
      <c r="E177" s="40"/>
    </row>
    <row r="178" spans="1:5" x14ac:dyDescent="0.2">
      <c r="A178" s="109">
        <v>5450</v>
      </c>
      <c r="B178" s="106" t="s">
        <v>307</v>
      </c>
      <c r="C178" s="130">
        <f>SUM(C179:C180)</f>
        <v>0</v>
      </c>
      <c r="D178" s="110">
        <f t="shared" si="1"/>
        <v>0</v>
      </c>
      <c r="E178" s="40"/>
    </row>
    <row r="179" spans="1:5" x14ac:dyDescent="0.2">
      <c r="A179" s="42">
        <v>5451</v>
      </c>
      <c r="B179" s="40" t="s">
        <v>308</v>
      </c>
      <c r="C179" s="131">
        <v>0</v>
      </c>
      <c r="D179" s="43">
        <f t="shared" si="1"/>
        <v>0</v>
      </c>
      <c r="E179" s="40"/>
    </row>
    <row r="180" spans="1:5" x14ac:dyDescent="0.2">
      <c r="A180" s="42">
        <v>5452</v>
      </c>
      <c r="B180" s="40" t="s">
        <v>309</v>
      </c>
      <c r="C180" s="131">
        <v>0</v>
      </c>
      <c r="D180" s="43">
        <f t="shared" si="1"/>
        <v>0</v>
      </c>
      <c r="E180" s="40"/>
    </row>
    <row r="181" spans="1:5" x14ac:dyDescent="0.2">
      <c r="A181" s="109">
        <v>5500</v>
      </c>
      <c r="B181" s="106" t="s">
        <v>310</v>
      </c>
      <c r="C181" s="130">
        <f>C182+C191+C194+C200</f>
        <v>11093206.699999999</v>
      </c>
      <c r="D181" s="110">
        <f t="shared" si="1"/>
        <v>0.19431494701104904</v>
      </c>
      <c r="E181" s="40"/>
    </row>
    <row r="182" spans="1:5" x14ac:dyDescent="0.2">
      <c r="A182" s="109">
        <v>5510</v>
      </c>
      <c r="B182" s="106" t="s">
        <v>311</v>
      </c>
      <c r="C182" s="130">
        <f>SUM(C183:C190)</f>
        <v>11093205.91</v>
      </c>
      <c r="D182" s="110">
        <f t="shared" si="1"/>
        <v>0.19431493317295767</v>
      </c>
      <c r="E182" s="40"/>
    </row>
    <row r="183" spans="1:5" x14ac:dyDescent="0.2">
      <c r="A183" s="42">
        <v>5511</v>
      </c>
      <c r="B183" s="40" t="s">
        <v>312</v>
      </c>
      <c r="C183" s="131">
        <v>0</v>
      </c>
      <c r="D183" s="43">
        <f t="shared" si="1"/>
        <v>0</v>
      </c>
      <c r="E183" s="40"/>
    </row>
    <row r="184" spans="1:5" x14ac:dyDescent="0.2">
      <c r="A184" s="42">
        <v>5512</v>
      </c>
      <c r="B184" s="40" t="s">
        <v>313</v>
      </c>
      <c r="C184" s="131">
        <v>0</v>
      </c>
      <c r="D184" s="43">
        <f t="shared" si="1"/>
        <v>0</v>
      </c>
      <c r="E184" s="40"/>
    </row>
    <row r="185" spans="1:5" x14ac:dyDescent="0.2">
      <c r="A185" s="42">
        <v>5513</v>
      </c>
      <c r="B185" s="40" t="s">
        <v>314</v>
      </c>
      <c r="C185" s="131">
        <v>5260805.82</v>
      </c>
      <c r="D185" s="43">
        <f t="shared" si="1"/>
        <v>9.2151280670603436E-2</v>
      </c>
      <c r="E185" s="40"/>
    </row>
    <row r="186" spans="1:5" x14ac:dyDescent="0.2">
      <c r="A186" s="42">
        <v>5514</v>
      </c>
      <c r="B186" s="40" t="s">
        <v>315</v>
      </c>
      <c r="C186" s="131">
        <v>0</v>
      </c>
      <c r="D186" s="43">
        <f t="shared" si="1"/>
        <v>0</v>
      </c>
      <c r="E186" s="40"/>
    </row>
    <row r="187" spans="1:5" x14ac:dyDescent="0.2">
      <c r="A187" s="42">
        <v>5515</v>
      </c>
      <c r="B187" s="40" t="s">
        <v>316</v>
      </c>
      <c r="C187" s="131">
        <v>5745342.0499999998</v>
      </c>
      <c r="D187" s="43">
        <f t="shared" si="1"/>
        <v>0.10063869413035474</v>
      </c>
      <c r="E187" s="40"/>
    </row>
    <row r="188" spans="1:5" x14ac:dyDescent="0.2">
      <c r="A188" s="42">
        <v>5516</v>
      </c>
      <c r="B188" s="40" t="s">
        <v>317</v>
      </c>
      <c r="C188" s="131">
        <v>0</v>
      </c>
      <c r="D188" s="43">
        <f t="shared" si="1"/>
        <v>0</v>
      </c>
      <c r="E188" s="40"/>
    </row>
    <row r="189" spans="1:5" x14ac:dyDescent="0.2">
      <c r="A189" s="42">
        <v>5517</v>
      </c>
      <c r="B189" s="40" t="s">
        <v>318</v>
      </c>
      <c r="C189" s="131">
        <v>87058.04</v>
      </c>
      <c r="D189" s="43">
        <f t="shared" si="1"/>
        <v>1.5249583719994858E-3</v>
      </c>
      <c r="E189" s="40"/>
    </row>
    <row r="190" spans="1:5" x14ac:dyDescent="0.2">
      <c r="A190" s="42">
        <v>5518</v>
      </c>
      <c r="B190" s="40" t="s">
        <v>38</v>
      </c>
      <c r="C190" s="131">
        <v>0</v>
      </c>
      <c r="D190" s="43">
        <f t="shared" si="1"/>
        <v>0</v>
      </c>
      <c r="E190" s="40"/>
    </row>
    <row r="191" spans="1:5" x14ac:dyDescent="0.2">
      <c r="A191" s="109">
        <v>5520</v>
      </c>
      <c r="B191" s="106" t="s">
        <v>37</v>
      </c>
      <c r="C191" s="130">
        <f>SUM(C192:C193)</f>
        <v>0</v>
      </c>
      <c r="D191" s="110">
        <f t="shared" si="1"/>
        <v>0</v>
      </c>
      <c r="E191" s="40"/>
    </row>
    <row r="192" spans="1:5" x14ac:dyDescent="0.2">
      <c r="A192" s="42">
        <v>5521</v>
      </c>
      <c r="B192" s="40" t="s">
        <v>319</v>
      </c>
      <c r="C192" s="131">
        <v>0</v>
      </c>
      <c r="D192" s="43">
        <f t="shared" si="1"/>
        <v>0</v>
      </c>
      <c r="E192" s="40"/>
    </row>
    <row r="193" spans="1:5" x14ac:dyDescent="0.2">
      <c r="A193" s="42">
        <v>5522</v>
      </c>
      <c r="B193" s="40" t="s">
        <v>320</v>
      </c>
      <c r="C193" s="131">
        <v>0</v>
      </c>
      <c r="D193" s="43">
        <f t="shared" si="1"/>
        <v>0</v>
      </c>
      <c r="E193" s="40"/>
    </row>
    <row r="194" spans="1:5" x14ac:dyDescent="0.2">
      <c r="A194" s="109">
        <v>5530</v>
      </c>
      <c r="B194" s="106" t="s">
        <v>321</v>
      </c>
      <c r="C194" s="130">
        <f>SUM(C195:C199)</f>
        <v>0</v>
      </c>
      <c r="D194" s="110">
        <f t="shared" si="1"/>
        <v>0</v>
      </c>
      <c r="E194" s="40"/>
    </row>
    <row r="195" spans="1:5" x14ac:dyDescent="0.2">
      <c r="A195" s="42">
        <v>5531</v>
      </c>
      <c r="B195" s="40" t="s">
        <v>322</v>
      </c>
      <c r="C195" s="131">
        <v>0</v>
      </c>
      <c r="D195" s="43">
        <f t="shared" si="1"/>
        <v>0</v>
      </c>
      <c r="E195" s="40"/>
    </row>
    <row r="196" spans="1:5" x14ac:dyDescent="0.2">
      <c r="A196" s="42">
        <v>5532</v>
      </c>
      <c r="B196" s="40" t="s">
        <v>323</v>
      </c>
      <c r="C196" s="131">
        <v>0</v>
      </c>
      <c r="D196" s="43">
        <f t="shared" si="1"/>
        <v>0</v>
      </c>
      <c r="E196" s="40"/>
    </row>
    <row r="197" spans="1:5" x14ac:dyDescent="0.2">
      <c r="A197" s="42">
        <v>5533</v>
      </c>
      <c r="B197" s="40" t="s">
        <v>324</v>
      </c>
      <c r="C197" s="131">
        <v>0</v>
      </c>
      <c r="D197" s="43">
        <f t="shared" si="1"/>
        <v>0</v>
      </c>
      <c r="E197" s="40"/>
    </row>
    <row r="198" spans="1:5" x14ac:dyDescent="0.2">
      <c r="A198" s="42">
        <v>5534</v>
      </c>
      <c r="B198" s="40" t="s">
        <v>325</v>
      </c>
      <c r="C198" s="131">
        <v>0</v>
      </c>
      <c r="D198" s="43">
        <f t="shared" si="1"/>
        <v>0</v>
      </c>
      <c r="E198" s="40"/>
    </row>
    <row r="199" spans="1:5" x14ac:dyDescent="0.2">
      <c r="A199" s="42">
        <v>5535</v>
      </c>
      <c r="B199" s="40" t="s">
        <v>326</v>
      </c>
      <c r="C199" s="131">
        <v>0</v>
      </c>
      <c r="D199" s="43">
        <f t="shared" si="1"/>
        <v>0</v>
      </c>
      <c r="E199" s="40"/>
    </row>
    <row r="200" spans="1:5" x14ac:dyDescent="0.2">
      <c r="A200" s="109">
        <v>5590</v>
      </c>
      <c r="B200" s="106" t="s">
        <v>327</v>
      </c>
      <c r="C200" s="130">
        <f>SUM(C201:C209)</f>
        <v>0.79</v>
      </c>
      <c r="D200" s="110">
        <f t="shared" si="1"/>
        <v>1.383809139143948E-8</v>
      </c>
      <c r="E200" s="40"/>
    </row>
    <row r="201" spans="1:5" x14ac:dyDescent="0.2">
      <c r="A201" s="42">
        <v>5591</v>
      </c>
      <c r="B201" s="40" t="s">
        <v>328</v>
      </c>
      <c r="C201" s="131">
        <v>0</v>
      </c>
      <c r="D201" s="43">
        <f t="shared" si="1"/>
        <v>0</v>
      </c>
      <c r="E201" s="40"/>
    </row>
    <row r="202" spans="1:5" x14ac:dyDescent="0.2">
      <c r="A202" s="42">
        <v>5592</v>
      </c>
      <c r="B202" s="40" t="s">
        <v>329</v>
      </c>
      <c r="C202" s="131">
        <v>0</v>
      </c>
      <c r="D202" s="43">
        <f t="shared" si="1"/>
        <v>0</v>
      </c>
      <c r="E202" s="40"/>
    </row>
    <row r="203" spans="1:5" x14ac:dyDescent="0.2">
      <c r="A203" s="42">
        <v>5593</v>
      </c>
      <c r="B203" s="40" t="s">
        <v>330</v>
      </c>
      <c r="C203" s="131">
        <v>0</v>
      </c>
      <c r="D203" s="43">
        <f t="shared" si="1"/>
        <v>0</v>
      </c>
      <c r="E203" s="40"/>
    </row>
    <row r="204" spans="1:5" x14ac:dyDescent="0.2">
      <c r="A204" s="42">
        <v>5594</v>
      </c>
      <c r="B204" s="40" t="s">
        <v>384</v>
      </c>
      <c r="C204" s="131">
        <v>0</v>
      </c>
      <c r="D204" s="43">
        <f t="shared" si="1"/>
        <v>0</v>
      </c>
      <c r="E204" s="40"/>
    </row>
    <row r="205" spans="1:5" x14ac:dyDescent="0.2">
      <c r="A205" s="42">
        <v>5595</v>
      </c>
      <c r="B205" s="40" t="s">
        <v>332</v>
      </c>
      <c r="C205" s="131">
        <v>0</v>
      </c>
      <c r="D205" s="43">
        <f t="shared" si="1"/>
        <v>0</v>
      </c>
      <c r="E205" s="40"/>
    </row>
    <row r="206" spans="1:5" x14ac:dyDescent="0.2">
      <c r="A206" s="42">
        <v>5596</v>
      </c>
      <c r="B206" s="40" t="s">
        <v>227</v>
      </c>
      <c r="C206" s="131">
        <v>0</v>
      </c>
      <c r="D206" s="43">
        <f t="shared" si="1"/>
        <v>0</v>
      </c>
      <c r="E206" s="40"/>
    </row>
    <row r="207" spans="1:5" x14ac:dyDescent="0.2">
      <c r="A207" s="42">
        <v>5597</v>
      </c>
      <c r="B207" s="40" t="s">
        <v>333</v>
      </c>
      <c r="C207" s="131">
        <v>0</v>
      </c>
      <c r="D207" s="43">
        <f t="shared" si="1"/>
        <v>0</v>
      </c>
      <c r="E207" s="40"/>
    </row>
    <row r="208" spans="1:5" x14ac:dyDescent="0.2">
      <c r="A208" s="42">
        <v>5598</v>
      </c>
      <c r="B208" s="40" t="s">
        <v>385</v>
      </c>
      <c r="C208" s="131">
        <v>0</v>
      </c>
      <c r="D208" s="43">
        <f t="shared" si="1"/>
        <v>0</v>
      </c>
      <c r="E208" s="40"/>
    </row>
    <row r="209" spans="1:5" x14ac:dyDescent="0.2">
      <c r="A209" s="42">
        <v>5599</v>
      </c>
      <c r="B209" s="40" t="s">
        <v>334</v>
      </c>
      <c r="C209" s="131">
        <v>0.79</v>
      </c>
      <c r="D209" s="43">
        <f t="shared" si="1"/>
        <v>1.383809139143948E-8</v>
      </c>
      <c r="E209" s="40"/>
    </row>
    <row r="210" spans="1:5" x14ac:dyDescent="0.2">
      <c r="A210" s="109">
        <v>5600</v>
      </c>
      <c r="B210" s="106" t="s">
        <v>36</v>
      </c>
      <c r="C210" s="130">
        <f>C211</f>
        <v>0</v>
      </c>
      <c r="D210" s="110">
        <f t="shared" si="1"/>
        <v>0</v>
      </c>
      <c r="E210" s="40"/>
    </row>
    <row r="211" spans="1:5" x14ac:dyDescent="0.2">
      <c r="A211" s="109">
        <v>5610</v>
      </c>
      <c r="B211" s="106" t="s">
        <v>335</v>
      </c>
      <c r="C211" s="130">
        <f>C212</f>
        <v>0</v>
      </c>
      <c r="D211" s="110">
        <f t="shared" si="1"/>
        <v>0</v>
      </c>
      <c r="E211" s="40"/>
    </row>
    <row r="212" spans="1:5" x14ac:dyDescent="0.2">
      <c r="A212" s="42">
        <v>5611</v>
      </c>
      <c r="B212" s="40" t="s">
        <v>336</v>
      </c>
      <c r="C212" s="131">
        <v>0</v>
      </c>
      <c r="D212" s="43">
        <f t="shared" si="1"/>
        <v>0</v>
      </c>
      <c r="E212" s="40"/>
    </row>
    <row r="213" spans="1:5" x14ac:dyDescent="0.2">
      <c r="C213" s="133"/>
    </row>
    <row r="214" spans="1:5" x14ac:dyDescent="0.2">
      <c r="B214" s="14" t="s">
        <v>542</v>
      </c>
    </row>
    <row r="215" spans="1:5" x14ac:dyDescent="0.2">
      <c r="B215" s="14" t="s">
        <v>543</v>
      </c>
    </row>
    <row r="219" spans="1:5" x14ac:dyDescent="0.2">
      <c r="B219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0" zoomScale="80" zoomScaleNormal="80" workbookViewId="0">
      <selection activeCell="A179" sqref="A179:XFD192"/>
    </sheetView>
  </sheetViews>
  <sheetFormatPr baseColWidth="10" defaultColWidth="9.140625" defaultRowHeight="11.25" x14ac:dyDescent="0.2"/>
  <cols>
    <col min="1" max="1" width="10" style="14" customWidth="1"/>
    <col min="2" max="2" width="39.28515625" style="14" customWidth="1"/>
    <col min="3" max="3" width="16.42578125" style="14" bestFit="1" customWidth="1"/>
    <col min="4" max="4" width="17.28515625" style="14" bestFit="1" customWidth="1"/>
    <col min="5" max="5" width="14.28515625" style="14" customWidth="1"/>
    <col min="6" max="6" width="10.5703125" style="14" customWidth="1"/>
    <col min="7" max="7" width="12.28515625" style="14" customWidth="1"/>
    <col min="8" max="8" width="9.85546875" style="14" customWidth="1"/>
    <col min="9" max="10" width="9.7109375" style="14" customWidth="1"/>
    <col min="11" max="16384" width="9.140625" style="14"/>
  </cols>
  <sheetData>
    <row r="1" spans="1:8" s="11" customFormat="1" ht="18.95" customHeight="1" x14ac:dyDescent="0.25">
      <c r="A1" s="159" t="s">
        <v>540</v>
      </c>
      <c r="B1" s="160"/>
      <c r="C1" s="160"/>
      <c r="D1" s="160"/>
      <c r="E1" s="160"/>
      <c r="F1" s="160"/>
      <c r="G1" s="10" t="s">
        <v>449</v>
      </c>
      <c r="H1" s="18">
        <v>2026</v>
      </c>
    </row>
    <row r="2" spans="1:8" s="11" customFormat="1" ht="18.95" customHeight="1" x14ac:dyDescent="0.25">
      <c r="A2" s="159" t="s">
        <v>453</v>
      </c>
      <c r="B2" s="160"/>
      <c r="C2" s="160"/>
      <c r="D2" s="160"/>
      <c r="E2" s="160"/>
      <c r="F2" s="160"/>
      <c r="G2" s="10" t="s">
        <v>450</v>
      </c>
      <c r="H2" s="18" t="s">
        <v>452</v>
      </c>
    </row>
    <row r="3" spans="1:8" s="11" customFormat="1" ht="18.95" customHeight="1" x14ac:dyDescent="0.25">
      <c r="A3" s="159" t="s">
        <v>541</v>
      </c>
      <c r="B3" s="160"/>
      <c r="C3" s="160"/>
      <c r="D3" s="160"/>
      <c r="E3" s="160"/>
      <c r="F3" s="160"/>
      <c r="G3" s="10" t="s">
        <v>451</v>
      </c>
      <c r="H3" s="18">
        <v>1</v>
      </c>
    </row>
    <row r="4" spans="1:8" s="11" customFormat="1" ht="18.95" customHeight="1" x14ac:dyDescent="0.25">
      <c r="A4" s="159" t="s">
        <v>466</v>
      </c>
      <c r="B4" s="160"/>
      <c r="C4" s="160"/>
      <c r="D4" s="160"/>
      <c r="E4" s="160"/>
      <c r="F4" s="160"/>
      <c r="G4" s="10"/>
      <c r="H4" s="18"/>
    </row>
    <row r="5" spans="1:8" x14ac:dyDescent="0.2">
      <c r="A5" s="12" t="s">
        <v>69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46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44</v>
      </c>
      <c r="B8" s="15" t="s">
        <v>41</v>
      </c>
      <c r="C8" s="15" t="s">
        <v>42</v>
      </c>
      <c r="D8" s="15" t="s">
        <v>43</v>
      </c>
      <c r="E8" s="15"/>
      <c r="F8" s="15"/>
      <c r="G8" s="15"/>
      <c r="H8" s="15"/>
    </row>
    <row r="9" spans="1:8" x14ac:dyDescent="0.2">
      <c r="A9" s="16">
        <v>1114</v>
      </c>
      <c r="B9" s="14" t="s">
        <v>70</v>
      </c>
      <c r="C9" s="133">
        <v>115035638.19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71</v>
      </c>
      <c r="C10" s="133">
        <v>0</v>
      </c>
    </row>
    <row r="11" spans="1:8" x14ac:dyDescent="0.2">
      <c r="A11" s="16">
        <v>1121</v>
      </c>
      <c r="B11" s="14" t="s">
        <v>72</v>
      </c>
      <c r="C11" s="133">
        <v>0</v>
      </c>
    </row>
    <row r="12" spans="1:8" x14ac:dyDescent="0.2">
      <c r="C12" s="133"/>
    </row>
    <row r="13" spans="1:8" x14ac:dyDescent="0.2">
      <c r="A13" s="13" t="s">
        <v>47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44</v>
      </c>
      <c r="B14" s="15" t="s">
        <v>41</v>
      </c>
      <c r="C14" s="15" t="s">
        <v>42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68</v>
      </c>
    </row>
    <row r="15" spans="1:8" x14ac:dyDescent="0.2">
      <c r="A15" s="16">
        <v>1122</v>
      </c>
      <c r="B15" s="14" t="s">
        <v>74</v>
      </c>
      <c r="C15" s="133">
        <v>8044205.2699999996</v>
      </c>
      <c r="D15" s="133">
        <v>8038846.75</v>
      </c>
      <c r="E15" s="133">
        <v>7377642.1600000001</v>
      </c>
      <c r="F15" s="133">
        <v>7582966.3600000003</v>
      </c>
      <c r="G15" s="13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75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</row>
    <row r="17" spans="1:8" x14ac:dyDescent="0.2">
      <c r="C17" s="133"/>
      <c r="D17" s="133"/>
      <c r="E17" s="133"/>
      <c r="F17" s="133"/>
      <c r="G17" s="133"/>
    </row>
    <row r="18" spans="1:8" x14ac:dyDescent="0.2">
      <c r="A18" s="13" t="s">
        <v>48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44</v>
      </c>
      <c r="B19" s="15" t="s">
        <v>41</v>
      </c>
      <c r="C19" s="15" t="s">
        <v>42</v>
      </c>
      <c r="D19" s="15" t="s">
        <v>76</v>
      </c>
      <c r="E19" s="15" t="s">
        <v>77</v>
      </c>
      <c r="F19" s="15" t="s">
        <v>78</v>
      </c>
      <c r="G19" s="15" t="s">
        <v>79</v>
      </c>
      <c r="H19" s="15" t="s">
        <v>80</v>
      </c>
    </row>
    <row r="20" spans="1:8" x14ac:dyDescent="0.2">
      <c r="A20" s="16">
        <v>1123</v>
      </c>
      <c r="B20" s="14" t="s">
        <v>81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82</v>
      </c>
      <c r="C21" s="133">
        <v>15000</v>
      </c>
      <c r="D21" s="133">
        <v>15000</v>
      </c>
      <c r="E21" s="133">
        <v>0</v>
      </c>
      <c r="F21" s="133">
        <v>0</v>
      </c>
      <c r="G21" s="133">
        <v>0</v>
      </c>
    </row>
    <row r="22" spans="1:8" x14ac:dyDescent="0.2">
      <c r="A22" s="16">
        <v>1126</v>
      </c>
      <c r="B22" s="14" t="s">
        <v>433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8" x14ac:dyDescent="0.2">
      <c r="A23" s="16">
        <v>1129</v>
      </c>
      <c r="B23" s="14" t="s">
        <v>434</v>
      </c>
      <c r="C23" s="133">
        <v>1825257.75</v>
      </c>
      <c r="D23" s="133">
        <v>1825257.75</v>
      </c>
      <c r="E23" s="133">
        <v>0</v>
      </c>
      <c r="F23" s="133">
        <v>0</v>
      </c>
      <c r="G23" s="133">
        <v>0</v>
      </c>
    </row>
    <row r="24" spans="1:8" x14ac:dyDescent="0.2">
      <c r="A24" s="16">
        <v>1131</v>
      </c>
      <c r="B24" s="14" t="s">
        <v>83</v>
      </c>
      <c r="C24" s="133">
        <v>717500</v>
      </c>
      <c r="D24" s="133">
        <v>717500</v>
      </c>
      <c r="E24" s="133">
        <v>0</v>
      </c>
      <c r="F24" s="133">
        <v>0</v>
      </c>
      <c r="G24" s="133">
        <v>0</v>
      </c>
    </row>
    <row r="25" spans="1:8" x14ac:dyDescent="0.2">
      <c r="A25" s="16">
        <v>1132</v>
      </c>
      <c r="B25" s="14" t="s">
        <v>84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</row>
    <row r="26" spans="1:8" x14ac:dyDescent="0.2">
      <c r="A26" s="16">
        <v>1133</v>
      </c>
      <c r="B26" s="14" t="s">
        <v>85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</row>
    <row r="27" spans="1:8" x14ac:dyDescent="0.2">
      <c r="A27" s="16">
        <v>1134</v>
      </c>
      <c r="B27" s="14" t="s">
        <v>86</v>
      </c>
      <c r="C27" s="133">
        <v>4075081.05</v>
      </c>
      <c r="D27" s="133">
        <v>4075081.05</v>
      </c>
      <c r="E27" s="133">
        <v>0</v>
      </c>
      <c r="F27" s="133">
        <v>0</v>
      </c>
      <c r="G27" s="133">
        <v>0</v>
      </c>
    </row>
    <row r="28" spans="1:8" x14ac:dyDescent="0.2">
      <c r="A28" s="16">
        <v>1139</v>
      </c>
      <c r="B28" s="14" t="s">
        <v>87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</row>
    <row r="30" spans="1:8" x14ac:dyDescent="0.2">
      <c r="A30" s="13" t="s">
        <v>435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44</v>
      </c>
      <c r="B31" s="15" t="s">
        <v>41</v>
      </c>
      <c r="C31" s="15" t="s">
        <v>42</v>
      </c>
      <c r="D31" s="15" t="s">
        <v>51</v>
      </c>
      <c r="E31" s="15" t="s">
        <v>50</v>
      </c>
      <c r="F31" s="15" t="s">
        <v>88</v>
      </c>
      <c r="G31" s="15" t="s">
        <v>53</v>
      </c>
      <c r="H31" s="15"/>
    </row>
    <row r="32" spans="1:8" x14ac:dyDescent="0.2">
      <c r="A32" s="16">
        <v>1140</v>
      </c>
      <c r="B32" s="14" t="s">
        <v>89</v>
      </c>
      <c r="C32" s="13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90</v>
      </c>
      <c r="C33" s="133">
        <v>0</v>
      </c>
    </row>
    <row r="34" spans="1:8" x14ac:dyDescent="0.2">
      <c r="A34" s="16">
        <v>1142</v>
      </c>
      <c r="B34" s="14" t="s">
        <v>91</v>
      </c>
      <c r="C34" s="133">
        <v>0</v>
      </c>
    </row>
    <row r="35" spans="1:8" x14ac:dyDescent="0.2">
      <c r="A35" s="16">
        <v>1143</v>
      </c>
      <c r="B35" s="14" t="s">
        <v>92</v>
      </c>
      <c r="C35" s="133">
        <v>0</v>
      </c>
    </row>
    <row r="36" spans="1:8" x14ac:dyDescent="0.2">
      <c r="A36" s="16">
        <v>1144</v>
      </c>
      <c r="B36" s="14" t="s">
        <v>93</v>
      </c>
      <c r="C36" s="133">
        <v>0</v>
      </c>
    </row>
    <row r="37" spans="1:8" x14ac:dyDescent="0.2">
      <c r="A37" s="16">
        <v>1145</v>
      </c>
      <c r="B37" s="14" t="s">
        <v>94</v>
      </c>
      <c r="C37" s="133">
        <v>0</v>
      </c>
    </row>
    <row r="39" spans="1:8" x14ac:dyDescent="0.2">
      <c r="A39" s="13" t="s">
        <v>95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44</v>
      </c>
      <c r="B40" s="15" t="s">
        <v>41</v>
      </c>
      <c r="C40" s="15" t="s">
        <v>42</v>
      </c>
      <c r="D40" s="15" t="s">
        <v>49</v>
      </c>
      <c r="E40" s="15" t="s">
        <v>52</v>
      </c>
      <c r="F40" s="15" t="s">
        <v>96</v>
      </c>
      <c r="G40" s="15"/>
      <c r="H40" s="15"/>
    </row>
    <row r="41" spans="1:8" x14ac:dyDescent="0.2">
      <c r="A41" s="16">
        <v>1150</v>
      </c>
      <c r="B41" s="14" t="s">
        <v>97</v>
      </c>
      <c r="C41" s="133">
        <f>C42</f>
        <v>13574158.970000001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98</v>
      </c>
      <c r="C42" s="133">
        <v>13574158.970000001</v>
      </c>
    </row>
    <row r="44" spans="1:8" x14ac:dyDescent="0.2">
      <c r="A44" s="13" t="s">
        <v>54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44</v>
      </c>
      <c r="B45" s="15" t="s">
        <v>41</v>
      </c>
      <c r="C45" s="15" t="s">
        <v>42</v>
      </c>
      <c r="D45" s="15" t="s">
        <v>43</v>
      </c>
      <c r="E45" s="15" t="s">
        <v>80</v>
      </c>
      <c r="F45" s="15"/>
      <c r="G45" s="15"/>
      <c r="H45" s="15"/>
    </row>
    <row r="46" spans="1:8" x14ac:dyDescent="0.2">
      <c r="A46" s="16">
        <v>1213</v>
      </c>
      <c r="B46" s="14" t="s">
        <v>99</v>
      </c>
      <c r="C46" s="13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55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44</v>
      </c>
      <c r="B49" s="15" t="s">
        <v>41</v>
      </c>
      <c r="C49" s="15" t="s">
        <v>42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73</v>
      </c>
      <c r="C50" s="13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498</v>
      </c>
      <c r="C51" s="133">
        <v>0</v>
      </c>
    </row>
    <row r="52" spans="1:10" x14ac:dyDescent="0.2">
      <c r="A52" s="16">
        <v>1214</v>
      </c>
      <c r="B52" s="14" t="s">
        <v>100</v>
      </c>
      <c r="C52" s="133">
        <v>0</v>
      </c>
    </row>
    <row r="53" spans="1:10" x14ac:dyDescent="0.2">
      <c r="C53" s="133"/>
    </row>
    <row r="54" spans="1:10" x14ac:dyDescent="0.2">
      <c r="A54" s="13" t="s">
        <v>59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44</v>
      </c>
      <c r="B55" s="15" t="s">
        <v>41</v>
      </c>
      <c r="C55" s="15" t="s">
        <v>42</v>
      </c>
      <c r="D55" s="15" t="s">
        <v>56</v>
      </c>
      <c r="E55" s="15" t="s">
        <v>57</v>
      </c>
      <c r="F55" s="15" t="s">
        <v>499</v>
      </c>
      <c r="G55" s="15" t="s">
        <v>500</v>
      </c>
      <c r="H55" s="15" t="s">
        <v>58</v>
      </c>
      <c r="I55" s="15" t="s">
        <v>501</v>
      </c>
      <c r="J55" s="15" t="s">
        <v>80</v>
      </c>
    </row>
    <row r="56" spans="1:10" x14ac:dyDescent="0.2">
      <c r="A56" s="16">
        <v>1230</v>
      </c>
      <c r="B56" s="14" t="s">
        <v>102</v>
      </c>
      <c r="C56" s="133">
        <f>SUM(C57:C63)</f>
        <v>607675711.56999993</v>
      </c>
      <c r="D56" s="133">
        <f>SUM(D57:D63)</f>
        <v>5167072.63</v>
      </c>
      <c r="E56" s="133">
        <f>SUM(E57:E63)</f>
        <v>192210428.98999998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103</v>
      </c>
      <c r="C57" s="133">
        <v>40302317.520000003</v>
      </c>
      <c r="D57" s="134"/>
      <c r="E57" s="134"/>
    </row>
    <row r="58" spans="1:10" x14ac:dyDescent="0.2">
      <c r="A58" s="16">
        <v>1232</v>
      </c>
      <c r="B58" s="14" t="s">
        <v>104</v>
      </c>
      <c r="C58" s="133">
        <v>7498655.4699999997</v>
      </c>
      <c r="D58" s="133">
        <v>0</v>
      </c>
      <c r="E58" s="133">
        <v>0</v>
      </c>
    </row>
    <row r="59" spans="1:10" x14ac:dyDescent="0.2">
      <c r="A59" s="16">
        <v>1233</v>
      </c>
      <c r="B59" s="14" t="s">
        <v>105</v>
      </c>
      <c r="C59" s="133">
        <v>31453618.239999998</v>
      </c>
      <c r="D59" s="133">
        <v>308556.34999999998</v>
      </c>
      <c r="E59" s="133">
        <v>8386542.1699999999</v>
      </c>
    </row>
    <row r="60" spans="1:10" x14ac:dyDescent="0.2">
      <c r="A60" s="16">
        <v>1234</v>
      </c>
      <c r="B60" s="14" t="s">
        <v>106</v>
      </c>
      <c r="C60" s="133">
        <v>0</v>
      </c>
      <c r="D60" s="133">
        <v>0</v>
      </c>
      <c r="E60" s="133">
        <v>0</v>
      </c>
    </row>
    <row r="61" spans="1:10" x14ac:dyDescent="0.2">
      <c r="A61" s="16">
        <v>1235</v>
      </c>
      <c r="B61" s="14" t="s">
        <v>107</v>
      </c>
      <c r="C61" s="133">
        <v>51149656.740000002</v>
      </c>
      <c r="D61" s="133">
        <v>0</v>
      </c>
      <c r="E61" s="133">
        <v>0</v>
      </c>
    </row>
    <row r="62" spans="1:10" x14ac:dyDescent="0.2">
      <c r="A62" s="16">
        <v>1236</v>
      </c>
      <c r="B62" s="14" t="s">
        <v>108</v>
      </c>
      <c r="C62" s="133">
        <v>12387592.470000001</v>
      </c>
      <c r="D62" s="133">
        <v>0</v>
      </c>
      <c r="E62" s="133">
        <v>0</v>
      </c>
    </row>
    <row r="63" spans="1:10" x14ac:dyDescent="0.2">
      <c r="A63" s="16">
        <v>1239</v>
      </c>
      <c r="B63" s="14" t="s">
        <v>109</v>
      </c>
      <c r="C63" s="133">
        <v>464883871.13</v>
      </c>
      <c r="D63" s="133">
        <v>4858516.28</v>
      </c>
      <c r="E63" s="133">
        <v>183823886.81999999</v>
      </c>
    </row>
    <row r="64" spans="1:10" x14ac:dyDescent="0.2">
      <c r="A64" s="16">
        <v>1240</v>
      </c>
      <c r="B64" s="14" t="s">
        <v>110</v>
      </c>
      <c r="C64" s="133">
        <f>SUM(C65:C72)</f>
        <v>180890304.12</v>
      </c>
      <c r="D64" s="133">
        <f t="shared" ref="D64:E64" si="0">SUM(D65:D72)</f>
        <v>5745342.0499999998</v>
      </c>
      <c r="E64" s="133">
        <f t="shared" si="0"/>
        <v>105455551.19</v>
      </c>
    </row>
    <row r="65" spans="1:9" x14ac:dyDescent="0.2">
      <c r="A65" s="16">
        <v>1241</v>
      </c>
      <c r="B65" s="14" t="s">
        <v>111</v>
      </c>
      <c r="C65" s="133">
        <v>17300864.050000001</v>
      </c>
      <c r="D65" s="133">
        <v>278577.01</v>
      </c>
      <c r="E65" s="133">
        <v>13902380.07</v>
      </c>
    </row>
    <row r="66" spans="1:9" x14ac:dyDescent="0.2">
      <c r="A66" s="16">
        <v>1242</v>
      </c>
      <c r="B66" s="14" t="s">
        <v>112</v>
      </c>
      <c r="C66" s="133">
        <v>1485744.88</v>
      </c>
      <c r="D66" s="133">
        <v>9457.69</v>
      </c>
      <c r="E66" s="133">
        <v>1280285.74</v>
      </c>
    </row>
    <row r="67" spans="1:9" x14ac:dyDescent="0.2">
      <c r="A67" s="16">
        <v>1243</v>
      </c>
      <c r="B67" s="14" t="s">
        <v>113</v>
      </c>
      <c r="C67" s="133">
        <v>1172359.78</v>
      </c>
      <c r="D67" s="133">
        <v>7214.3</v>
      </c>
      <c r="E67" s="133">
        <v>1138346.5</v>
      </c>
    </row>
    <row r="68" spans="1:9" x14ac:dyDescent="0.2">
      <c r="A68" s="16">
        <v>1244</v>
      </c>
      <c r="B68" s="14" t="s">
        <v>114</v>
      </c>
      <c r="C68" s="133">
        <v>96825617.25</v>
      </c>
      <c r="D68" s="133">
        <v>3655986.56</v>
      </c>
      <c r="E68" s="133">
        <v>62105965.890000001</v>
      </c>
    </row>
    <row r="69" spans="1:9" x14ac:dyDescent="0.2">
      <c r="A69" s="16">
        <v>1245</v>
      </c>
      <c r="B69" s="14" t="s">
        <v>115</v>
      </c>
      <c r="C69" s="133">
        <v>0</v>
      </c>
      <c r="D69" s="133">
        <v>0</v>
      </c>
      <c r="E69" s="133">
        <v>0</v>
      </c>
    </row>
    <row r="70" spans="1:9" x14ac:dyDescent="0.2">
      <c r="A70" s="16">
        <v>1246</v>
      </c>
      <c r="B70" s="14" t="s">
        <v>116</v>
      </c>
      <c r="C70" s="133">
        <v>64105718.159999996</v>
      </c>
      <c r="D70" s="133">
        <v>1794106.49</v>
      </c>
      <c r="E70" s="133">
        <v>27028572.989999998</v>
      </c>
    </row>
    <row r="71" spans="1:9" x14ac:dyDescent="0.2">
      <c r="A71" s="16">
        <v>1247</v>
      </c>
      <c r="B71" s="14" t="s">
        <v>117</v>
      </c>
      <c r="C71" s="133">
        <v>0</v>
      </c>
      <c r="D71" s="133">
        <v>0</v>
      </c>
      <c r="E71" s="133">
        <v>0</v>
      </c>
    </row>
    <row r="72" spans="1:9" x14ac:dyDescent="0.2">
      <c r="A72" s="16">
        <v>1248</v>
      </c>
      <c r="B72" s="14" t="s">
        <v>118</v>
      </c>
      <c r="C72" s="133">
        <v>0</v>
      </c>
      <c r="D72" s="133">
        <v>0</v>
      </c>
      <c r="E72" s="133">
        <v>0</v>
      </c>
    </row>
    <row r="74" spans="1:9" x14ac:dyDescent="0.2">
      <c r="A74" s="13" t="s">
        <v>60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44</v>
      </c>
      <c r="B75" s="15" t="s">
        <v>41</v>
      </c>
      <c r="C75" s="15" t="s">
        <v>42</v>
      </c>
      <c r="D75" s="15" t="s">
        <v>61</v>
      </c>
      <c r="E75" s="15" t="s">
        <v>119</v>
      </c>
      <c r="F75" s="15" t="s">
        <v>502</v>
      </c>
      <c r="G75" s="15" t="s">
        <v>101</v>
      </c>
      <c r="H75" s="15" t="s">
        <v>58</v>
      </c>
      <c r="I75" s="15" t="s">
        <v>80</v>
      </c>
    </row>
    <row r="76" spans="1:9" x14ac:dyDescent="0.2">
      <c r="A76" s="16">
        <v>1250</v>
      </c>
      <c r="B76" s="14" t="s">
        <v>120</v>
      </c>
      <c r="C76" s="133">
        <f>SUM(C77:C81)</f>
        <v>5897376.9100000001</v>
      </c>
      <c r="D76" s="133">
        <f>SUM(D77:D81)</f>
        <v>87058.040000000008</v>
      </c>
      <c r="E76" s="133">
        <f>SUM(E77:E81)</f>
        <v>3819533.5500000003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121</v>
      </c>
      <c r="C77" s="133">
        <v>4931358.1399999997</v>
      </c>
      <c r="D77" s="133">
        <v>64213.94</v>
      </c>
      <c r="E77" s="133">
        <v>3333021.2</v>
      </c>
    </row>
    <row r="78" spans="1:9" x14ac:dyDescent="0.2">
      <c r="A78" s="16">
        <v>1252</v>
      </c>
      <c r="B78" s="14" t="s">
        <v>122</v>
      </c>
      <c r="C78" s="133">
        <v>0</v>
      </c>
      <c r="D78" s="133">
        <v>0</v>
      </c>
      <c r="E78" s="133">
        <v>0</v>
      </c>
    </row>
    <row r="79" spans="1:9" x14ac:dyDescent="0.2">
      <c r="A79" s="16">
        <v>1253</v>
      </c>
      <c r="B79" s="14" t="s">
        <v>123</v>
      </c>
      <c r="C79" s="133">
        <v>0</v>
      </c>
      <c r="D79" s="133">
        <v>0</v>
      </c>
      <c r="E79" s="133">
        <v>0</v>
      </c>
    </row>
    <row r="80" spans="1:9" x14ac:dyDescent="0.2">
      <c r="A80" s="16">
        <v>1254</v>
      </c>
      <c r="B80" s="14" t="s">
        <v>124</v>
      </c>
      <c r="C80" s="133">
        <v>966018.77</v>
      </c>
      <c r="D80" s="133">
        <v>22844.1</v>
      </c>
      <c r="E80" s="133">
        <v>486512.35</v>
      </c>
    </row>
    <row r="81" spans="1:8" x14ac:dyDescent="0.2">
      <c r="A81" s="16">
        <v>1259</v>
      </c>
      <c r="B81" s="14" t="s">
        <v>125</v>
      </c>
      <c r="C81" s="133">
        <v>0</v>
      </c>
      <c r="D81" s="133">
        <v>0</v>
      </c>
      <c r="E81" s="133">
        <v>0</v>
      </c>
    </row>
    <row r="82" spans="1:8" x14ac:dyDescent="0.2">
      <c r="A82" s="16">
        <v>1270</v>
      </c>
      <c r="B82" s="14" t="s">
        <v>126</v>
      </c>
      <c r="C82" s="133">
        <f>SUM(C83:C88)</f>
        <v>5868125.25</v>
      </c>
      <c r="D82" s="134"/>
      <c r="E82" s="134"/>
    </row>
    <row r="83" spans="1:8" x14ac:dyDescent="0.2">
      <c r="A83" s="16">
        <v>1271</v>
      </c>
      <c r="B83" s="14" t="s">
        <v>127</v>
      </c>
      <c r="C83" s="133">
        <v>5304137.5999999996</v>
      </c>
      <c r="D83" s="134"/>
      <c r="E83" s="134"/>
    </row>
    <row r="84" spans="1:8" x14ac:dyDescent="0.2">
      <c r="A84" s="16">
        <v>1272</v>
      </c>
      <c r="B84" s="14" t="s">
        <v>128</v>
      </c>
      <c r="C84" s="133">
        <v>0</v>
      </c>
      <c r="D84" s="134"/>
      <c r="E84" s="134"/>
    </row>
    <row r="85" spans="1:8" x14ac:dyDescent="0.2">
      <c r="A85" s="16">
        <v>1273</v>
      </c>
      <c r="B85" s="14" t="s">
        <v>129</v>
      </c>
      <c r="C85" s="133">
        <v>0</v>
      </c>
      <c r="D85" s="134"/>
      <c r="E85" s="134"/>
    </row>
    <row r="86" spans="1:8" x14ac:dyDescent="0.2">
      <c r="A86" s="16">
        <v>1274</v>
      </c>
      <c r="B86" s="14" t="s">
        <v>130</v>
      </c>
      <c r="C86" s="133">
        <v>0</v>
      </c>
      <c r="D86" s="134"/>
      <c r="E86" s="134"/>
    </row>
    <row r="87" spans="1:8" x14ac:dyDescent="0.2">
      <c r="A87" s="16">
        <v>1275</v>
      </c>
      <c r="B87" s="14" t="s">
        <v>131</v>
      </c>
      <c r="C87" s="133">
        <v>0</v>
      </c>
      <c r="D87" s="134"/>
      <c r="E87" s="134"/>
    </row>
    <row r="88" spans="1:8" x14ac:dyDescent="0.2">
      <c r="A88" s="16">
        <v>1279</v>
      </c>
      <c r="B88" s="14" t="s">
        <v>132</v>
      </c>
      <c r="C88" s="133">
        <v>563987.65</v>
      </c>
      <c r="D88" s="134"/>
      <c r="E88" s="134"/>
    </row>
    <row r="90" spans="1:8" x14ac:dyDescent="0.2">
      <c r="A90" s="13" t="s">
        <v>62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44</v>
      </c>
      <c r="B91" s="15" t="s">
        <v>41</v>
      </c>
      <c r="C91" s="15" t="s">
        <v>42</v>
      </c>
      <c r="D91" s="15" t="s">
        <v>133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134</v>
      </c>
      <c r="C92" s="13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135</v>
      </c>
      <c r="C93" s="133">
        <v>0</v>
      </c>
    </row>
    <row r="94" spans="1:8" x14ac:dyDescent="0.2">
      <c r="A94" s="16">
        <v>1162</v>
      </c>
      <c r="B94" s="14" t="s">
        <v>136</v>
      </c>
      <c r="C94" s="133">
        <v>0</v>
      </c>
    </row>
    <row r="95" spans="1:8" x14ac:dyDescent="0.2">
      <c r="C95" s="133"/>
    </row>
    <row r="96" spans="1:8" x14ac:dyDescent="0.2">
      <c r="A96" s="13" t="s">
        <v>503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44</v>
      </c>
      <c r="B97" s="15" t="s">
        <v>41</v>
      </c>
      <c r="C97" s="15" t="s">
        <v>42</v>
      </c>
      <c r="D97" s="15" t="s">
        <v>80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443</v>
      </c>
      <c r="C98" s="13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436</v>
      </c>
      <c r="C99" s="133">
        <v>0</v>
      </c>
    </row>
    <row r="100" spans="1:8" x14ac:dyDescent="0.2">
      <c r="A100" s="16">
        <v>1192</v>
      </c>
      <c r="B100" s="14" t="s">
        <v>437</v>
      </c>
      <c r="C100" s="133">
        <v>0</v>
      </c>
    </row>
    <row r="101" spans="1:8" x14ac:dyDescent="0.2">
      <c r="A101" s="16">
        <v>1193</v>
      </c>
      <c r="B101" s="14" t="s">
        <v>438</v>
      </c>
      <c r="C101" s="133">
        <v>0</v>
      </c>
    </row>
    <row r="102" spans="1:8" x14ac:dyDescent="0.2">
      <c r="A102" s="16">
        <v>1194</v>
      </c>
      <c r="B102" s="14" t="s">
        <v>439</v>
      </c>
      <c r="C102" s="133">
        <v>0</v>
      </c>
    </row>
    <row r="103" spans="1:8" x14ac:dyDescent="0.2">
      <c r="A103" s="16">
        <v>1290</v>
      </c>
      <c r="B103" s="14" t="s">
        <v>137</v>
      </c>
      <c r="C103" s="133">
        <f>SUM(C104:C106)</f>
        <v>0</v>
      </c>
    </row>
    <row r="104" spans="1:8" x14ac:dyDescent="0.2">
      <c r="A104" s="16">
        <v>1291</v>
      </c>
      <c r="B104" s="14" t="s">
        <v>138</v>
      </c>
      <c r="C104" s="133">
        <v>0</v>
      </c>
    </row>
    <row r="105" spans="1:8" x14ac:dyDescent="0.2">
      <c r="A105" s="16">
        <v>1292</v>
      </c>
      <c r="B105" s="14" t="s">
        <v>139</v>
      </c>
      <c r="C105" s="133">
        <v>0</v>
      </c>
    </row>
    <row r="106" spans="1:8" x14ac:dyDescent="0.2">
      <c r="A106" s="16">
        <v>1293</v>
      </c>
      <c r="B106" s="14" t="s">
        <v>140</v>
      </c>
      <c r="C106" s="133">
        <v>0</v>
      </c>
    </row>
    <row r="107" spans="1:8" x14ac:dyDescent="0.2">
      <c r="C107" s="133"/>
    </row>
    <row r="108" spans="1:8" x14ac:dyDescent="0.2">
      <c r="A108" s="13" t="s">
        <v>63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44</v>
      </c>
      <c r="B109" s="15" t="s">
        <v>41</v>
      </c>
      <c r="C109" s="15" t="s">
        <v>42</v>
      </c>
      <c r="D109" s="15" t="s">
        <v>76</v>
      </c>
      <c r="E109" s="15" t="s">
        <v>77</v>
      </c>
      <c r="F109" s="15" t="s">
        <v>78</v>
      </c>
      <c r="G109" s="15" t="s">
        <v>141</v>
      </c>
      <c r="H109" s="15" t="s">
        <v>522</v>
      </c>
    </row>
    <row r="110" spans="1:8" x14ac:dyDescent="0.2">
      <c r="A110" s="16">
        <v>2110</v>
      </c>
      <c r="B110" s="14" t="s">
        <v>142</v>
      </c>
      <c r="C110" s="133">
        <f>SUM(C111:C119)</f>
        <v>12660953.93</v>
      </c>
      <c r="D110" s="133">
        <f>SUM(D111:D119)</f>
        <v>12660953.93</v>
      </c>
      <c r="E110" s="133">
        <f>SUM(E111:E119)</f>
        <v>0</v>
      </c>
      <c r="F110" s="133">
        <f>SUM(F111:F119)</f>
        <v>0</v>
      </c>
      <c r="G110" s="13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143</v>
      </c>
      <c r="C111" s="133">
        <v>1904.28</v>
      </c>
      <c r="D111" s="133">
        <f>C111</f>
        <v>1904.28</v>
      </c>
      <c r="E111" s="133">
        <v>0</v>
      </c>
      <c r="F111" s="133">
        <v>0</v>
      </c>
      <c r="G111" s="133">
        <v>0</v>
      </c>
    </row>
    <row r="112" spans="1:8" x14ac:dyDescent="0.2">
      <c r="A112" s="16">
        <v>2112</v>
      </c>
      <c r="B112" s="14" t="s">
        <v>144</v>
      </c>
      <c r="C112" s="133">
        <v>3101122.52</v>
      </c>
      <c r="D112" s="133">
        <f t="shared" ref="D112:D119" si="1">C112</f>
        <v>3101122.52</v>
      </c>
      <c r="E112" s="133">
        <v>0</v>
      </c>
      <c r="F112" s="133">
        <v>0</v>
      </c>
      <c r="G112" s="133">
        <v>0</v>
      </c>
    </row>
    <row r="113" spans="1:8" x14ac:dyDescent="0.2">
      <c r="A113" s="16">
        <v>2113</v>
      </c>
      <c r="B113" s="14" t="s">
        <v>145</v>
      </c>
      <c r="C113" s="133">
        <v>0</v>
      </c>
      <c r="D113" s="133">
        <f t="shared" si="1"/>
        <v>0</v>
      </c>
      <c r="E113" s="133">
        <v>0</v>
      </c>
      <c r="F113" s="133">
        <v>0</v>
      </c>
      <c r="G113" s="133">
        <v>0</v>
      </c>
    </row>
    <row r="114" spans="1:8" x14ac:dyDescent="0.2">
      <c r="A114" s="16">
        <v>2114</v>
      </c>
      <c r="B114" s="14" t="s">
        <v>146</v>
      </c>
      <c r="C114" s="133">
        <v>0</v>
      </c>
      <c r="D114" s="133">
        <f t="shared" si="1"/>
        <v>0</v>
      </c>
      <c r="E114" s="133">
        <v>0</v>
      </c>
      <c r="F114" s="133">
        <v>0</v>
      </c>
      <c r="G114" s="133">
        <v>0</v>
      </c>
    </row>
    <row r="115" spans="1:8" x14ac:dyDescent="0.2">
      <c r="A115" s="16">
        <v>2115</v>
      </c>
      <c r="B115" s="14" t="s">
        <v>147</v>
      </c>
      <c r="C115" s="133">
        <v>0</v>
      </c>
      <c r="D115" s="133">
        <f t="shared" si="1"/>
        <v>0</v>
      </c>
      <c r="E115" s="133">
        <v>0</v>
      </c>
      <c r="F115" s="133">
        <v>0</v>
      </c>
      <c r="G115" s="133">
        <v>0</v>
      </c>
    </row>
    <row r="116" spans="1:8" x14ac:dyDescent="0.2">
      <c r="A116" s="16">
        <v>2116</v>
      </c>
      <c r="B116" s="14" t="s">
        <v>148</v>
      </c>
      <c r="C116" s="133">
        <v>0</v>
      </c>
      <c r="D116" s="133">
        <f t="shared" si="1"/>
        <v>0</v>
      </c>
      <c r="E116" s="133">
        <v>0</v>
      </c>
      <c r="F116" s="133">
        <v>0</v>
      </c>
      <c r="G116" s="133">
        <v>0</v>
      </c>
    </row>
    <row r="117" spans="1:8" x14ac:dyDescent="0.2">
      <c r="A117" s="16">
        <v>2117</v>
      </c>
      <c r="B117" s="14" t="s">
        <v>149</v>
      </c>
      <c r="C117" s="133">
        <v>4956922.8499999996</v>
      </c>
      <c r="D117" s="133">
        <f t="shared" si="1"/>
        <v>4956922.8499999996</v>
      </c>
      <c r="E117" s="133">
        <v>0</v>
      </c>
      <c r="F117" s="133">
        <v>0</v>
      </c>
      <c r="G117" s="133">
        <v>0</v>
      </c>
    </row>
    <row r="118" spans="1:8" x14ac:dyDescent="0.2">
      <c r="A118" s="16">
        <v>2118</v>
      </c>
      <c r="B118" s="14" t="s">
        <v>150</v>
      </c>
      <c r="C118" s="133">
        <v>0</v>
      </c>
      <c r="D118" s="133">
        <f t="shared" si="1"/>
        <v>0</v>
      </c>
      <c r="E118" s="133">
        <v>0</v>
      </c>
      <c r="F118" s="133">
        <v>0</v>
      </c>
      <c r="G118" s="133">
        <v>0</v>
      </c>
    </row>
    <row r="119" spans="1:8" x14ac:dyDescent="0.2">
      <c r="A119" s="16">
        <v>2119</v>
      </c>
      <c r="B119" s="14" t="s">
        <v>151</v>
      </c>
      <c r="C119" s="133">
        <v>4601004.28</v>
      </c>
      <c r="D119" s="133">
        <f t="shared" si="1"/>
        <v>4601004.28</v>
      </c>
      <c r="E119" s="133">
        <v>0</v>
      </c>
      <c r="F119" s="133">
        <v>0</v>
      </c>
      <c r="G119" s="133">
        <v>0</v>
      </c>
    </row>
    <row r="120" spans="1:8" x14ac:dyDescent="0.2">
      <c r="A120" s="16">
        <v>2120</v>
      </c>
      <c r="B120" s="14" t="s">
        <v>152</v>
      </c>
      <c r="C120" s="133">
        <f>SUM(C121:C123)</f>
        <v>0</v>
      </c>
      <c r="D120" s="133">
        <f t="shared" ref="D120:G120" si="2">SUM(D121:D123)</f>
        <v>0</v>
      </c>
      <c r="E120" s="133">
        <f t="shared" si="2"/>
        <v>0</v>
      </c>
      <c r="F120" s="133">
        <f t="shared" si="2"/>
        <v>0</v>
      </c>
      <c r="G120" s="133">
        <f t="shared" si="2"/>
        <v>0</v>
      </c>
    </row>
    <row r="121" spans="1:8" x14ac:dyDescent="0.2">
      <c r="A121" s="16">
        <v>2121</v>
      </c>
      <c r="B121" s="14" t="s">
        <v>153</v>
      </c>
      <c r="C121" s="133">
        <v>0</v>
      </c>
      <c r="D121" s="133">
        <f>C121</f>
        <v>0</v>
      </c>
      <c r="E121" s="133">
        <v>0</v>
      </c>
      <c r="F121" s="133">
        <v>0</v>
      </c>
      <c r="G121" s="133">
        <v>0</v>
      </c>
    </row>
    <row r="122" spans="1:8" x14ac:dyDescent="0.2">
      <c r="A122" s="16">
        <v>2122</v>
      </c>
      <c r="B122" s="14" t="s">
        <v>154</v>
      </c>
      <c r="C122" s="133">
        <v>0</v>
      </c>
      <c r="D122" s="133">
        <f t="shared" ref="D122:D123" si="3">C122</f>
        <v>0</v>
      </c>
      <c r="E122" s="133">
        <v>0</v>
      </c>
      <c r="F122" s="133">
        <v>0</v>
      </c>
      <c r="G122" s="133">
        <v>0</v>
      </c>
    </row>
    <row r="123" spans="1:8" x14ac:dyDescent="0.2">
      <c r="A123" s="16">
        <v>2129</v>
      </c>
      <c r="B123" s="14" t="s">
        <v>155</v>
      </c>
      <c r="C123" s="133">
        <v>0</v>
      </c>
      <c r="D123" s="133">
        <f t="shared" si="3"/>
        <v>0</v>
      </c>
      <c r="E123" s="133">
        <v>0</v>
      </c>
      <c r="F123" s="133">
        <v>0</v>
      </c>
      <c r="G123" s="133">
        <v>0</v>
      </c>
    </row>
    <row r="125" spans="1:8" x14ac:dyDescent="0.2">
      <c r="A125" s="13" t="s">
        <v>64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44</v>
      </c>
      <c r="B126" s="15" t="s">
        <v>41</v>
      </c>
      <c r="C126" s="15" t="s">
        <v>42</v>
      </c>
      <c r="D126" s="15" t="s">
        <v>45</v>
      </c>
      <c r="E126" s="15" t="s">
        <v>80</v>
      </c>
      <c r="F126" s="15"/>
      <c r="G126" s="15"/>
      <c r="H126" s="15"/>
    </row>
    <row r="127" spans="1:8" x14ac:dyDescent="0.2">
      <c r="A127" s="16">
        <v>2160</v>
      </c>
      <c r="B127" s="14" t="s">
        <v>156</v>
      </c>
      <c r="C127" s="13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157</v>
      </c>
      <c r="C128" s="133">
        <v>0</v>
      </c>
    </row>
    <row r="129" spans="1:8" x14ac:dyDescent="0.2">
      <c r="A129" s="16">
        <v>2162</v>
      </c>
      <c r="B129" s="14" t="s">
        <v>158</v>
      </c>
      <c r="C129" s="133">
        <v>0</v>
      </c>
    </row>
    <row r="130" spans="1:8" x14ac:dyDescent="0.2">
      <c r="A130" s="16">
        <v>2163</v>
      </c>
      <c r="B130" s="14" t="s">
        <v>159</v>
      </c>
      <c r="C130" s="133">
        <v>0</v>
      </c>
    </row>
    <row r="131" spans="1:8" x14ac:dyDescent="0.2">
      <c r="A131" s="16">
        <v>2164</v>
      </c>
      <c r="B131" s="14" t="s">
        <v>160</v>
      </c>
      <c r="C131" s="133">
        <v>0</v>
      </c>
    </row>
    <row r="132" spans="1:8" x14ac:dyDescent="0.2">
      <c r="A132" s="16">
        <v>2165</v>
      </c>
      <c r="B132" s="14" t="s">
        <v>161</v>
      </c>
      <c r="C132" s="133">
        <v>0</v>
      </c>
    </row>
    <row r="133" spans="1:8" x14ac:dyDescent="0.2">
      <c r="A133" s="16">
        <v>2166</v>
      </c>
      <c r="B133" s="14" t="s">
        <v>162</v>
      </c>
      <c r="C133" s="133">
        <v>0</v>
      </c>
    </row>
    <row r="134" spans="1:8" x14ac:dyDescent="0.2">
      <c r="A134" s="16">
        <v>2250</v>
      </c>
      <c r="B134" s="14" t="s">
        <v>163</v>
      </c>
      <c r="C134" s="133">
        <f>SUM(C135:C140)</f>
        <v>0</v>
      </c>
    </row>
    <row r="135" spans="1:8" x14ac:dyDescent="0.2">
      <c r="A135" s="16">
        <v>2251</v>
      </c>
      <c r="B135" s="14" t="s">
        <v>164</v>
      </c>
      <c r="C135" s="133">
        <v>0</v>
      </c>
    </row>
    <row r="136" spans="1:8" x14ac:dyDescent="0.2">
      <c r="A136" s="16">
        <v>2252</v>
      </c>
      <c r="B136" s="14" t="s">
        <v>165</v>
      </c>
      <c r="C136" s="133">
        <v>0</v>
      </c>
    </row>
    <row r="137" spans="1:8" x14ac:dyDescent="0.2">
      <c r="A137" s="16">
        <v>2253</v>
      </c>
      <c r="B137" s="14" t="s">
        <v>166</v>
      </c>
      <c r="C137" s="133">
        <v>0</v>
      </c>
    </row>
    <row r="138" spans="1:8" x14ac:dyDescent="0.2">
      <c r="A138" s="16">
        <v>2254</v>
      </c>
      <c r="B138" s="14" t="s">
        <v>167</v>
      </c>
      <c r="C138" s="133">
        <v>0</v>
      </c>
    </row>
    <row r="139" spans="1:8" x14ac:dyDescent="0.2">
      <c r="A139" s="16">
        <v>2255</v>
      </c>
      <c r="B139" s="14" t="s">
        <v>168</v>
      </c>
      <c r="C139" s="133">
        <v>0</v>
      </c>
    </row>
    <row r="140" spans="1:8" x14ac:dyDescent="0.2">
      <c r="A140" s="16">
        <v>2256</v>
      </c>
      <c r="B140" s="14" t="s">
        <v>169</v>
      </c>
      <c r="C140" s="133">
        <v>0</v>
      </c>
    </row>
    <row r="142" spans="1:8" x14ac:dyDescent="0.2">
      <c r="A142" s="13" t="s">
        <v>504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44</v>
      </c>
      <c r="B143" s="17" t="s">
        <v>41</v>
      </c>
      <c r="C143" s="17" t="s">
        <v>42</v>
      </c>
      <c r="D143" s="17" t="s">
        <v>45</v>
      </c>
      <c r="E143" s="17" t="s">
        <v>80</v>
      </c>
      <c r="F143" s="17"/>
      <c r="G143" s="17"/>
      <c r="H143" s="17"/>
    </row>
    <row r="144" spans="1:8" x14ac:dyDescent="0.2">
      <c r="A144" s="16">
        <v>2150</v>
      </c>
      <c r="B144" s="14" t="s">
        <v>505</v>
      </c>
      <c r="C144" s="13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506</v>
      </c>
      <c r="C145" s="133">
        <v>0</v>
      </c>
    </row>
    <row r="146" spans="1:5" x14ac:dyDescent="0.2">
      <c r="A146" s="16">
        <v>2152</v>
      </c>
      <c r="B146" s="14" t="s">
        <v>507</v>
      </c>
      <c r="C146" s="133">
        <v>0</v>
      </c>
    </row>
    <row r="147" spans="1:5" x14ac:dyDescent="0.2">
      <c r="A147" s="16">
        <v>2159</v>
      </c>
      <c r="B147" s="14" t="s">
        <v>170</v>
      </c>
      <c r="C147" s="133">
        <v>0</v>
      </c>
    </row>
    <row r="148" spans="1:5" x14ac:dyDescent="0.2">
      <c r="A148" s="16">
        <v>2240</v>
      </c>
      <c r="B148" s="14" t="s">
        <v>172</v>
      </c>
      <c r="C148" s="133">
        <f>SUM(C149:C151)</f>
        <v>0</v>
      </c>
    </row>
    <row r="149" spans="1:5" x14ac:dyDescent="0.2">
      <c r="A149" s="16">
        <v>2241</v>
      </c>
      <c r="B149" s="14" t="s">
        <v>173</v>
      </c>
      <c r="C149" s="133">
        <v>0</v>
      </c>
    </row>
    <row r="150" spans="1:5" x14ac:dyDescent="0.2">
      <c r="A150" s="16">
        <v>2242</v>
      </c>
      <c r="B150" s="14" t="s">
        <v>174</v>
      </c>
      <c r="C150" s="133">
        <v>0</v>
      </c>
    </row>
    <row r="151" spans="1:5" x14ac:dyDescent="0.2">
      <c r="A151" s="16">
        <v>2249</v>
      </c>
      <c r="B151" s="14" t="s">
        <v>175</v>
      </c>
      <c r="C151" s="133">
        <v>0</v>
      </c>
    </row>
    <row r="153" spans="1:5" x14ac:dyDescent="0.2">
      <c r="A153" s="111" t="s">
        <v>508</v>
      </c>
      <c r="B153" s="111"/>
      <c r="C153" s="111"/>
      <c r="D153" s="111"/>
      <c r="E153" s="111"/>
    </row>
    <row r="154" spans="1:5" x14ac:dyDescent="0.2">
      <c r="A154" s="112" t="s">
        <v>44</v>
      </c>
      <c r="B154" s="112" t="s">
        <v>41</v>
      </c>
      <c r="C154" s="112" t="s">
        <v>42</v>
      </c>
      <c r="D154" s="113" t="s">
        <v>45</v>
      </c>
      <c r="E154" s="113" t="s">
        <v>80</v>
      </c>
    </row>
    <row r="155" spans="1:5" x14ac:dyDescent="0.2">
      <c r="A155" s="114">
        <v>2170</v>
      </c>
      <c r="B155" s="115" t="s">
        <v>509</v>
      </c>
      <c r="C155" s="135">
        <f>SUM(C156:C158)</f>
        <v>3901926.4</v>
      </c>
      <c r="D155" s="115"/>
      <c r="E155" s="115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14">
        <v>2171</v>
      </c>
      <c r="B156" s="115" t="s">
        <v>510</v>
      </c>
      <c r="C156" s="135">
        <v>0</v>
      </c>
      <c r="D156" s="115"/>
      <c r="E156" s="115"/>
    </row>
    <row r="157" spans="1:5" x14ac:dyDescent="0.2">
      <c r="A157" s="114">
        <v>2172</v>
      </c>
      <c r="B157" s="115" t="s">
        <v>511</v>
      </c>
      <c r="C157" s="135">
        <v>0</v>
      </c>
      <c r="D157" s="115"/>
      <c r="E157" s="115"/>
    </row>
    <row r="158" spans="1:5" x14ac:dyDescent="0.2">
      <c r="A158" s="114">
        <v>2179</v>
      </c>
      <c r="B158" s="115" t="s">
        <v>512</v>
      </c>
      <c r="C158" s="135">
        <v>3901926.4</v>
      </c>
      <c r="D158" s="115"/>
      <c r="E158" s="115"/>
    </row>
    <row r="159" spans="1:5" x14ac:dyDescent="0.2">
      <c r="A159" s="114">
        <v>2260</v>
      </c>
      <c r="B159" s="115" t="s">
        <v>513</v>
      </c>
      <c r="C159" s="135">
        <f>SUM(C160:C163)</f>
        <v>0</v>
      </c>
      <c r="D159" s="115"/>
      <c r="E159" s="115"/>
    </row>
    <row r="160" spans="1:5" x14ac:dyDescent="0.2">
      <c r="A160" s="114">
        <v>2261</v>
      </c>
      <c r="B160" s="115" t="s">
        <v>514</v>
      </c>
      <c r="C160" s="135">
        <v>0</v>
      </c>
      <c r="D160" s="115"/>
    </row>
    <row r="161" spans="1:5" x14ac:dyDescent="0.2">
      <c r="A161" s="114">
        <v>2262</v>
      </c>
      <c r="B161" s="115" t="s">
        <v>515</v>
      </c>
      <c r="C161" s="135">
        <v>0</v>
      </c>
      <c r="D161" s="115"/>
      <c r="E161" s="115"/>
    </row>
    <row r="162" spans="1:5" x14ac:dyDescent="0.2">
      <c r="A162" s="114">
        <v>2263</v>
      </c>
      <c r="B162" s="115" t="s">
        <v>516</v>
      </c>
      <c r="C162" s="135">
        <v>0</v>
      </c>
      <c r="D162" s="115"/>
      <c r="E162" s="115"/>
    </row>
    <row r="163" spans="1:5" x14ac:dyDescent="0.2">
      <c r="A163" s="114">
        <v>2269</v>
      </c>
      <c r="B163" s="115" t="s">
        <v>517</v>
      </c>
      <c r="C163" s="135">
        <v>0</v>
      </c>
      <c r="D163" s="115"/>
      <c r="E163" s="115"/>
    </row>
    <row r="164" spans="1:5" x14ac:dyDescent="0.2">
      <c r="A164" s="115"/>
      <c r="B164" s="115"/>
      <c r="C164" s="115"/>
      <c r="D164" s="115"/>
      <c r="E164" s="115"/>
    </row>
    <row r="165" spans="1:5" x14ac:dyDescent="0.2">
      <c r="A165" s="111" t="s">
        <v>518</v>
      </c>
      <c r="B165" s="111"/>
      <c r="C165" s="111"/>
      <c r="D165" s="111"/>
      <c r="E165" s="111"/>
    </row>
    <row r="166" spans="1:5" x14ac:dyDescent="0.2">
      <c r="A166" s="112" t="s">
        <v>44</v>
      </c>
      <c r="B166" s="112" t="s">
        <v>41</v>
      </c>
      <c r="C166" s="112" t="s">
        <v>42</v>
      </c>
      <c r="D166" s="113" t="s">
        <v>45</v>
      </c>
      <c r="E166" s="113" t="s">
        <v>80</v>
      </c>
    </row>
    <row r="167" spans="1:5" x14ac:dyDescent="0.2">
      <c r="A167" s="114">
        <v>2190</v>
      </c>
      <c r="B167" s="115" t="s">
        <v>519</v>
      </c>
      <c r="C167" s="135">
        <f>SUM(C168:C170)</f>
        <v>2249.29</v>
      </c>
      <c r="D167" s="115"/>
      <c r="E167" s="115" t="str">
        <f>IF(OR(C167&lt;&gt;0,C168&lt;&gt;0,C169&lt;&gt;0,C170&lt;&gt;0),"","SIN INFORMACIÓN QUE REVELAR")</f>
        <v/>
      </c>
    </row>
    <row r="168" spans="1:5" x14ac:dyDescent="0.2">
      <c r="A168" s="114">
        <v>2191</v>
      </c>
      <c r="B168" s="115" t="s">
        <v>520</v>
      </c>
      <c r="C168" s="135">
        <v>2249.29</v>
      </c>
      <c r="D168" s="115"/>
      <c r="E168" s="115"/>
    </row>
    <row r="169" spans="1:5" x14ac:dyDescent="0.2">
      <c r="A169" s="114">
        <v>2192</v>
      </c>
      <c r="B169" s="115" t="s">
        <v>521</v>
      </c>
      <c r="C169" s="135">
        <v>0</v>
      </c>
      <c r="D169" s="115"/>
    </row>
    <row r="170" spans="1:5" x14ac:dyDescent="0.2">
      <c r="A170" s="114">
        <v>2199</v>
      </c>
      <c r="B170" s="115" t="s">
        <v>171</v>
      </c>
      <c r="C170" s="135">
        <v>0</v>
      </c>
      <c r="D170" s="115"/>
      <c r="E170" s="115"/>
    </row>
    <row r="171" spans="1:5" x14ac:dyDescent="0.2">
      <c r="A171" s="115"/>
      <c r="B171" s="115"/>
      <c r="C171" s="135"/>
      <c r="D171" s="115"/>
      <c r="E171" s="115"/>
    </row>
    <row r="172" spans="1:5" x14ac:dyDescent="0.2">
      <c r="A172" s="115"/>
      <c r="B172" s="115"/>
      <c r="C172" s="115"/>
      <c r="D172" s="115"/>
      <c r="E172" s="115"/>
    </row>
    <row r="173" spans="1:5" x14ac:dyDescent="0.2">
      <c r="A173" s="115"/>
      <c r="B173" s="115" t="s">
        <v>467</v>
      </c>
      <c r="C173" s="115"/>
      <c r="D173" s="115"/>
      <c r="E17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11811023622047245" right="0" top="0.15748031496062992" bottom="0.15748031496062992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workbookViewId="0">
      <selection activeCell="A35" sqref="A35:XFD4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61" t="s">
        <v>540</v>
      </c>
      <c r="B1" s="161"/>
      <c r="C1" s="161"/>
      <c r="D1" s="20" t="s">
        <v>449</v>
      </c>
      <c r="E1" s="21">
        <v>2026</v>
      </c>
    </row>
    <row r="2" spans="1:5" ht="18.95" customHeight="1" x14ac:dyDescent="0.2">
      <c r="A2" s="161" t="s">
        <v>455</v>
      </c>
      <c r="B2" s="161"/>
      <c r="C2" s="161"/>
      <c r="D2" s="20" t="s">
        <v>450</v>
      </c>
      <c r="E2" s="21" t="s">
        <v>452</v>
      </c>
    </row>
    <row r="3" spans="1:5" ht="18.95" customHeight="1" x14ac:dyDescent="0.2">
      <c r="A3" s="161" t="s">
        <v>541</v>
      </c>
      <c r="B3" s="161"/>
      <c r="C3" s="161"/>
      <c r="D3" s="20" t="s">
        <v>451</v>
      </c>
      <c r="E3" s="21">
        <v>1</v>
      </c>
    </row>
    <row r="4" spans="1:5" ht="18.95" customHeight="1" x14ac:dyDescent="0.2">
      <c r="A4" s="161" t="s">
        <v>466</v>
      </c>
      <c r="B4" s="161"/>
      <c r="C4" s="161"/>
      <c r="D4" s="20"/>
      <c r="E4" s="21"/>
    </row>
    <row r="5" spans="1:5" x14ac:dyDescent="0.2">
      <c r="A5" s="23" t="s">
        <v>69</v>
      </c>
      <c r="B5" s="24"/>
      <c r="C5" s="24"/>
      <c r="D5" s="24"/>
      <c r="E5" s="24"/>
    </row>
    <row r="7" spans="1:5" x14ac:dyDescent="0.2">
      <c r="A7" s="24" t="s">
        <v>65</v>
      </c>
      <c r="B7" s="24"/>
      <c r="C7" s="24"/>
      <c r="D7" s="24"/>
      <c r="E7" s="24"/>
    </row>
    <row r="8" spans="1:5" x14ac:dyDescent="0.2">
      <c r="A8" s="25" t="s">
        <v>44</v>
      </c>
      <c r="B8" s="25" t="s">
        <v>41</v>
      </c>
      <c r="C8" s="25" t="s">
        <v>42</v>
      </c>
      <c r="D8" s="25" t="s">
        <v>43</v>
      </c>
      <c r="E8" s="25" t="s">
        <v>45</v>
      </c>
    </row>
    <row r="9" spans="1:5" x14ac:dyDescent="0.2">
      <c r="A9" s="26">
        <v>3110</v>
      </c>
      <c r="B9" s="22" t="s">
        <v>206</v>
      </c>
      <c r="C9" s="136">
        <v>275149742.29000002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337</v>
      </c>
      <c r="C10" s="136">
        <v>2778887.22</v>
      </c>
      <c r="E10" s="14"/>
    </row>
    <row r="11" spans="1:5" x14ac:dyDescent="0.2">
      <c r="A11" s="26">
        <v>3130</v>
      </c>
      <c r="B11" s="22" t="s">
        <v>338</v>
      </c>
      <c r="C11" s="136">
        <v>0</v>
      </c>
    </row>
    <row r="13" spans="1:5" x14ac:dyDescent="0.2">
      <c r="A13" s="24" t="s">
        <v>66</v>
      </c>
      <c r="B13" s="24"/>
      <c r="C13" s="24"/>
      <c r="D13" s="24"/>
      <c r="E13" s="24"/>
    </row>
    <row r="14" spans="1:5" x14ac:dyDescent="0.2">
      <c r="A14" s="25" t="s">
        <v>44</v>
      </c>
      <c r="B14" s="25" t="s">
        <v>41</v>
      </c>
      <c r="C14" s="25" t="s">
        <v>42</v>
      </c>
      <c r="D14" s="25" t="s">
        <v>339</v>
      </c>
      <c r="E14" s="25"/>
    </row>
    <row r="15" spans="1:5" x14ac:dyDescent="0.2">
      <c r="A15" s="26">
        <v>3210</v>
      </c>
      <c r="B15" s="22" t="s">
        <v>340</v>
      </c>
      <c r="C15" s="136">
        <v>29089251.5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341</v>
      </c>
      <c r="C16" s="136">
        <v>527400611.99000001</v>
      </c>
    </row>
    <row r="17" spans="1:5" x14ac:dyDescent="0.2">
      <c r="A17" s="26">
        <v>3230</v>
      </c>
      <c r="B17" s="22" t="s">
        <v>342</v>
      </c>
      <c r="C17" s="136">
        <f>SUM(C18:C21)</f>
        <v>5474</v>
      </c>
    </row>
    <row r="18" spans="1:5" x14ac:dyDescent="0.2">
      <c r="A18" s="26">
        <v>3231</v>
      </c>
      <c r="B18" s="22" t="s">
        <v>343</v>
      </c>
      <c r="C18" s="136">
        <v>5474</v>
      </c>
    </row>
    <row r="19" spans="1:5" x14ac:dyDescent="0.2">
      <c r="A19" s="26">
        <v>3232</v>
      </c>
      <c r="B19" s="22" t="s">
        <v>344</v>
      </c>
      <c r="C19" s="136">
        <v>0</v>
      </c>
      <c r="E19" s="14"/>
    </row>
    <row r="20" spans="1:5" x14ac:dyDescent="0.2">
      <c r="A20" s="26">
        <v>3233</v>
      </c>
      <c r="B20" s="22" t="s">
        <v>345</v>
      </c>
      <c r="C20" s="136">
        <v>0</v>
      </c>
    </row>
    <row r="21" spans="1:5" x14ac:dyDescent="0.2">
      <c r="A21" s="26">
        <v>3239</v>
      </c>
      <c r="B21" s="22" t="s">
        <v>346</v>
      </c>
      <c r="C21" s="136">
        <v>0</v>
      </c>
    </row>
    <row r="22" spans="1:5" x14ac:dyDescent="0.2">
      <c r="A22" s="26">
        <v>3240</v>
      </c>
      <c r="B22" s="22" t="s">
        <v>347</v>
      </c>
      <c r="C22" s="136">
        <f>SUM(C23:C25)</f>
        <v>0</v>
      </c>
    </row>
    <row r="23" spans="1:5" x14ac:dyDescent="0.2">
      <c r="A23" s="26">
        <v>3241</v>
      </c>
      <c r="B23" s="22" t="s">
        <v>348</v>
      </c>
      <c r="C23" s="136">
        <v>0</v>
      </c>
    </row>
    <row r="24" spans="1:5" x14ac:dyDescent="0.2">
      <c r="A24" s="26">
        <v>3242</v>
      </c>
      <c r="B24" s="22" t="s">
        <v>349</v>
      </c>
      <c r="C24" s="136">
        <v>0</v>
      </c>
    </row>
    <row r="25" spans="1:5" x14ac:dyDescent="0.2">
      <c r="A25" s="26">
        <v>3243</v>
      </c>
      <c r="B25" s="22" t="s">
        <v>350</v>
      </c>
      <c r="C25" s="136">
        <v>0</v>
      </c>
    </row>
    <row r="26" spans="1:5" x14ac:dyDescent="0.2">
      <c r="A26" s="26">
        <v>3250</v>
      </c>
      <c r="B26" s="22" t="s">
        <v>351</v>
      </c>
      <c r="C26" s="136">
        <f>SUM(C27:C29)</f>
        <v>0</v>
      </c>
    </row>
    <row r="27" spans="1:5" x14ac:dyDescent="0.2">
      <c r="A27" s="26">
        <v>3251</v>
      </c>
      <c r="B27" s="22" t="s">
        <v>352</v>
      </c>
      <c r="C27" s="136">
        <v>0</v>
      </c>
    </row>
    <row r="28" spans="1:5" x14ac:dyDescent="0.2">
      <c r="A28" s="26">
        <v>3252</v>
      </c>
      <c r="B28" s="22" t="s">
        <v>353</v>
      </c>
      <c r="C28" s="136">
        <v>0</v>
      </c>
    </row>
    <row r="29" spans="1:5" x14ac:dyDescent="0.2">
      <c r="A29" s="26">
        <v>3253</v>
      </c>
      <c r="B29" s="22" t="s">
        <v>538</v>
      </c>
      <c r="C29" s="136">
        <v>0</v>
      </c>
    </row>
    <row r="30" spans="1:5" x14ac:dyDescent="0.2">
      <c r="B30" s="22" t="s">
        <v>467</v>
      </c>
    </row>
    <row r="34" spans="2:2" x14ac:dyDescent="0.2">
      <c r="B34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06" zoomScaleNormal="100" workbookViewId="0">
      <selection activeCell="A146" sqref="A146:XFD15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7" customFormat="1" ht="18.95" customHeight="1" x14ac:dyDescent="0.25">
      <c r="A1" s="161" t="s">
        <v>540</v>
      </c>
      <c r="B1" s="161"/>
      <c r="C1" s="161"/>
      <c r="D1" s="20" t="s">
        <v>449</v>
      </c>
      <c r="E1" s="21">
        <v>2026</v>
      </c>
    </row>
    <row r="2" spans="1:5" s="27" customFormat="1" ht="18.95" customHeight="1" x14ac:dyDescent="0.25">
      <c r="A2" s="161" t="s">
        <v>456</v>
      </c>
      <c r="B2" s="161"/>
      <c r="C2" s="161"/>
      <c r="D2" s="20" t="s">
        <v>450</v>
      </c>
      <c r="E2" s="21" t="s">
        <v>452</v>
      </c>
    </row>
    <row r="3" spans="1:5" s="27" customFormat="1" ht="18.95" customHeight="1" x14ac:dyDescent="0.25">
      <c r="A3" s="161" t="s">
        <v>541</v>
      </c>
      <c r="B3" s="161"/>
      <c r="C3" s="161"/>
      <c r="D3" s="20" t="s">
        <v>451</v>
      </c>
      <c r="E3" s="21">
        <v>1</v>
      </c>
    </row>
    <row r="4" spans="1:5" s="27" customFormat="1" ht="18.95" customHeight="1" x14ac:dyDescent="0.25">
      <c r="A4" s="161" t="s">
        <v>466</v>
      </c>
      <c r="B4" s="161"/>
      <c r="C4" s="161"/>
      <c r="D4" s="20"/>
      <c r="E4" s="21"/>
    </row>
    <row r="5" spans="1:5" x14ac:dyDescent="0.2">
      <c r="A5" s="23" t="s">
        <v>69</v>
      </c>
      <c r="B5" s="24"/>
      <c r="C5" s="24"/>
      <c r="D5" s="24"/>
      <c r="E5" s="24"/>
    </row>
    <row r="7" spans="1:5" x14ac:dyDescent="0.2">
      <c r="A7" s="24" t="s">
        <v>528</v>
      </c>
      <c r="B7" s="24"/>
      <c r="C7" s="24"/>
      <c r="D7" s="24"/>
      <c r="E7" s="126"/>
    </row>
    <row r="8" spans="1:5" x14ac:dyDescent="0.2">
      <c r="A8" s="25" t="s">
        <v>44</v>
      </c>
      <c r="B8" s="25" t="s">
        <v>41</v>
      </c>
      <c r="C8" s="80">
        <v>2026</v>
      </c>
      <c r="D8" s="80">
        <v>2025</v>
      </c>
      <c r="E8" s="127"/>
    </row>
    <row r="9" spans="1:5" x14ac:dyDescent="0.2">
      <c r="A9" s="26">
        <v>1111</v>
      </c>
      <c r="B9" s="22" t="s">
        <v>354</v>
      </c>
      <c r="C9" s="136">
        <v>4701630.3099999996</v>
      </c>
      <c r="D9" s="136">
        <v>4504962.8600000003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355</v>
      </c>
      <c r="C10" s="136">
        <v>182132481.80000001</v>
      </c>
      <c r="D10" s="136">
        <v>159173468.62</v>
      </c>
    </row>
    <row r="11" spans="1:5" x14ac:dyDescent="0.2">
      <c r="A11" s="26">
        <v>1113</v>
      </c>
      <c r="B11" s="22" t="s">
        <v>356</v>
      </c>
      <c r="C11" s="136">
        <v>0</v>
      </c>
      <c r="D11" s="136">
        <v>0</v>
      </c>
    </row>
    <row r="12" spans="1:5" x14ac:dyDescent="0.2">
      <c r="A12" s="26">
        <v>1114</v>
      </c>
      <c r="B12" s="22" t="s">
        <v>70</v>
      </c>
      <c r="C12" s="136">
        <v>115035638.19</v>
      </c>
      <c r="D12" s="136">
        <v>103255888</v>
      </c>
    </row>
    <row r="13" spans="1:5" x14ac:dyDescent="0.2">
      <c r="A13" s="26">
        <v>1115</v>
      </c>
      <c r="B13" s="22" t="s">
        <v>71</v>
      </c>
      <c r="C13" s="136">
        <v>0</v>
      </c>
      <c r="D13" s="136">
        <v>0</v>
      </c>
    </row>
    <row r="14" spans="1:5" x14ac:dyDescent="0.2">
      <c r="A14" s="26">
        <v>1116</v>
      </c>
      <c r="B14" s="22" t="s">
        <v>357</v>
      </c>
      <c r="C14" s="136">
        <v>0</v>
      </c>
      <c r="D14" s="136">
        <v>0</v>
      </c>
    </row>
    <row r="15" spans="1:5" x14ac:dyDescent="0.2">
      <c r="A15" s="26">
        <v>1119</v>
      </c>
      <c r="B15" s="22" t="s">
        <v>358</v>
      </c>
      <c r="C15" s="136">
        <v>0</v>
      </c>
      <c r="D15" s="136">
        <v>0</v>
      </c>
    </row>
    <row r="16" spans="1:5" x14ac:dyDescent="0.2">
      <c r="A16" s="32">
        <v>1110</v>
      </c>
      <c r="B16" s="33" t="s">
        <v>468</v>
      </c>
      <c r="C16" s="137">
        <f>SUM(C9:C15)</f>
        <v>301869750.30000001</v>
      </c>
      <c r="D16" s="137">
        <f>SUM(D9:D15)</f>
        <v>266934319.48000002</v>
      </c>
    </row>
    <row r="19" spans="1:5" x14ac:dyDescent="0.2">
      <c r="A19" s="24" t="s">
        <v>529</v>
      </c>
      <c r="B19" s="24"/>
      <c r="C19" s="24"/>
      <c r="D19" s="24"/>
    </row>
    <row r="20" spans="1:5" x14ac:dyDescent="0.2">
      <c r="A20" s="25" t="s">
        <v>44</v>
      </c>
      <c r="B20" s="25" t="s">
        <v>41</v>
      </c>
      <c r="C20" s="80">
        <v>2026</v>
      </c>
      <c r="D20" s="80">
        <v>2025</v>
      </c>
    </row>
    <row r="21" spans="1:5" x14ac:dyDescent="0.2">
      <c r="A21" s="32">
        <v>1230</v>
      </c>
      <c r="B21" s="33" t="s">
        <v>102</v>
      </c>
      <c r="C21" s="137">
        <f>SUM(C22:C28)</f>
        <v>11944318.390000001</v>
      </c>
      <c r="D21" s="137">
        <f>SUM(D22:D28)</f>
        <v>58404672.310000002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103</v>
      </c>
      <c r="C22" s="136">
        <v>0</v>
      </c>
      <c r="D22" s="136">
        <v>7388450.5499999998</v>
      </c>
    </row>
    <row r="23" spans="1:5" x14ac:dyDescent="0.2">
      <c r="A23" s="26">
        <v>1232</v>
      </c>
      <c r="B23" s="22" t="s">
        <v>104</v>
      </c>
      <c r="C23" s="136">
        <v>0</v>
      </c>
      <c r="D23" s="136">
        <v>7498655.4699999997</v>
      </c>
    </row>
    <row r="24" spans="1:5" x14ac:dyDescent="0.2">
      <c r="A24" s="26">
        <v>1233</v>
      </c>
      <c r="B24" s="22" t="s">
        <v>105</v>
      </c>
      <c r="C24" s="136">
        <v>0</v>
      </c>
      <c r="D24" s="136">
        <v>0</v>
      </c>
    </row>
    <row r="25" spans="1:5" x14ac:dyDescent="0.2">
      <c r="A25" s="26">
        <v>1234</v>
      </c>
      <c r="B25" s="22" t="s">
        <v>106</v>
      </c>
      <c r="C25" s="136">
        <v>0</v>
      </c>
      <c r="D25" s="136">
        <v>0</v>
      </c>
    </row>
    <row r="26" spans="1:5" x14ac:dyDescent="0.2">
      <c r="A26" s="26">
        <v>1235</v>
      </c>
      <c r="B26" s="22" t="s">
        <v>107</v>
      </c>
      <c r="C26" s="136">
        <v>10359957.66</v>
      </c>
      <c r="D26" s="136">
        <v>33643065.649999999</v>
      </c>
    </row>
    <row r="27" spans="1:5" x14ac:dyDescent="0.2">
      <c r="A27" s="26">
        <v>1236</v>
      </c>
      <c r="B27" s="22" t="s">
        <v>108</v>
      </c>
      <c r="C27" s="136">
        <v>1584360.73</v>
      </c>
      <c r="D27" s="136">
        <v>9874500.6400000006</v>
      </c>
    </row>
    <row r="28" spans="1:5" x14ac:dyDescent="0.2">
      <c r="A28" s="26">
        <v>1239</v>
      </c>
      <c r="B28" s="22" t="s">
        <v>109</v>
      </c>
      <c r="C28" s="136">
        <v>0</v>
      </c>
      <c r="D28" s="136">
        <v>0</v>
      </c>
    </row>
    <row r="29" spans="1:5" x14ac:dyDescent="0.2">
      <c r="A29" s="32">
        <v>1240</v>
      </c>
      <c r="B29" s="33" t="s">
        <v>110</v>
      </c>
      <c r="C29" s="137">
        <f>SUM(C30:C37)</f>
        <v>561347</v>
      </c>
      <c r="D29" s="137">
        <f>SUM(D30:D37)</f>
        <v>37638648.810000002</v>
      </c>
    </row>
    <row r="30" spans="1:5" x14ac:dyDescent="0.2">
      <c r="A30" s="26">
        <v>1241</v>
      </c>
      <c r="B30" s="22" t="s">
        <v>111</v>
      </c>
      <c r="C30" s="136">
        <v>0</v>
      </c>
      <c r="D30" s="136">
        <v>1056063.08</v>
      </c>
    </row>
    <row r="31" spans="1:5" x14ac:dyDescent="0.2">
      <c r="A31" s="26">
        <v>1242</v>
      </c>
      <c r="B31" s="22" t="s">
        <v>112</v>
      </c>
      <c r="C31" s="136">
        <v>0</v>
      </c>
      <c r="D31" s="136">
        <v>147068.85</v>
      </c>
    </row>
    <row r="32" spans="1:5" x14ac:dyDescent="0.2">
      <c r="A32" s="26">
        <v>1243</v>
      </c>
      <c r="B32" s="22" t="s">
        <v>113</v>
      </c>
      <c r="C32" s="136">
        <v>0</v>
      </c>
      <c r="D32" s="136">
        <v>8500</v>
      </c>
    </row>
    <row r="33" spans="1:5" x14ac:dyDescent="0.2">
      <c r="A33" s="26">
        <v>1244</v>
      </c>
      <c r="B33" s="22" t="s">
        <v>114</v>
      </c>
      <c r="C33" s="136">
        <v>0</v>
      </c>
      <c r="D33" s="136">
        <v>20272668.960000001</v>
      </c>
    </row>
    <row r="34" spans="1:5" x14ac:dyDescent="0.2">
      <c r="A34" s="26">
        <v>1245</v>
      </c>
      <c r="B34" s="22" t="s">
        <v>115</v>
      </c>
      <c r="C34" s="136">
        <v>0</v>
      </c>
      <c r="D34" s="136">
        <v>0</v>
      </c>
    </row>
    <row r="35" spans="1:5" x14ac:dyDescent="0.2">
      <c r="A35" s="26">
        <v>1246</v>
      </c>
      <c r="B35" s="22" t="s">
        <v>116</v>
      </c>
      <c r="C35" s="136">
        <v>561347</v>
      </c>
      <c r="D35" s="136">
        <v>16154347.92</v>
      </c>
    </row>
    <row r="36" spans="1:5" x14ac:dyDescent="0.2">
      <c r="A36" s="26">
        <v>1247</v>
      </c>
      <c r="B36" s="22" t="s">
        <v>117</v>
      </c>
      <c r="C36" s="136">
        <v>0</v>
      </c>
      <c r="D36" s="136">
        <v>0</v>
      </c>
    </row>
    <row r="37" spans="1:5" x14ac:dyDescent="0.2">
      <c r="A37" s="26">
        <v>1248</v>
      </c>
      <c r="B37" s="22" t="s">
        <v>118</v>
      </c>
      <c r="C37" s="136">
        <v>0</v>
      </c>
      <c r="D37" s="136">
        <v>0</v>
      </c>
    </row>
    <row r="38" spans="1:5" x14ac:dyDescent="0.2">
      <c r="A38" s="116">
        <v>1250</v>
      </c>
      <c r="B38" s="117" t="s">
        <v>120</v>
      </c>
      <c r="C38" s="138">
        <f>SUM(C39:C43)</f>
        <v>0</v>
      </c>
      <c r="D38" s="138">
        <f>SUM(D39:D43)</f>
        <v>900492.90999999992</v>
      </c>
    </row>
    <row r="39" spans="1:5" x14ac:dyDescent="0.2">
      <c r="A39" s="118">
        <v>1251</v>
      </c>
      <c r="B39" s="119" t="s">
        <v>121</v>
      </c>
      <c r="C39" s="139">
        <v>0</v>
      </c>
      <c r="D39" s="139">
        <v>725547.11</v>
      </c>
    </row>
    <row r="40" spans="1:5" x14ac:dyDescent="0.2">
      <c r="A40" s="118">
        <v>1252</v>
      </c>
      <c r="B40" s="119" t="s">
        <v>122</v>
      </c>
      <c r="C40" s="139">
        <v>0</v>
      </c>
      <c r="D40" s="139">
        <v>0</v>
      </c>
    </row>
    <row r="41" spans="1:5" x14ac:dyDescent="0.2">
      <c r="A41" s="118">
        <v>1253</v>
      </c>
      <c r="B41" s="119" t="s">
        <v>123</v>
      </c>
      <c r="C41" s="139">
        <v>0</v>
      </c>
      <c r="D41" s="139">
        <v>0</v>
      </c>
    </row>
    <row r="42" spans="1:5" x14ac:dyDescent="0.2">
      <c r="A42" s="118">
        <v>1254</v>
      </c>
      <c r="B42" s="119" t="s">
        <v>124</v>
      </c>
      <c r="C42" s="139">
        <v>0</v>
      </c>
      <c r="D42" s="139">
        <v>174945.8</v>
      </c>
    </row>
    <row r="43" spans="1:5" x14ac:dyDescent="0.2">
      <c r="A43" s="118">
        <v>1259</v>
      </c>
      <c r="B43" s="119" t="s">
        <v>125</v>
      </c>
      <c r="C43" s="139">
        <v>0</v>
      </c>
      <c r="D43" s="139">
        <v>0</v>
      </c>
    </row>
    <row r="44" spans="1:5" x14ac:dyDescent="0.2">
      <c r="B44" s="81" t="s">
        <v>469</v>
      </c>
      <c r="C44" s="137">
        <f>C21+C29+C38</f>
        <v>12505665.390000001</v>
      </c>
      <c r="D44" s="137">
        <f>D21+D29+D38</f>
        <v>96943814.030000001</v>
      </c>
    </row>
    <row r="46" spans="1:5" x14ac:dyDescent="0.2">
      <c r="A46" s="24" t="s">
        <v>530</v>
      </c>
      <c r="B46" s="24"/>
      <c r="C46" s="24"/>
      <c r="D46" s="24"/>
      <c r="E46" s="126"/>
    </row>
    <row r="47" spans="1:5" x14ac:dyDescent="0.2">
      <c r="A47" s="25" t="s">
        <v>44</v>
      </c>
      <c r="B47" s="25" t="s">
        <v>41</v>
      </c>
      <c r="C47" s="80">
        <v>2026</v>
      </c>
      <c r="D47" s="80">
        <v>2025</v>
      </c>
      <c r="E47" s="127"/>
    </row>
    <row r="48" spans="1:5" x14ac:dyDescent="0.2">
      <c r="A48" s="32">
        <v>3210</v>
      </c>
      <c r="B48" s="33" t="s">
        <v>539</v>
      </c>
      <c r="C48" s="137">
        <v>29089251.5</v>
      </c>
      <c r="D48" s="137">
        <v>67820645.409999996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460</v>
      </c>
      <c r="C49" s="137">
        <f>C54+C66+C94+C97+C50</f>
        <v>14100181.779999999</v>
      </c>
      <c r="D49" s="137">
        <f>D54+D66+D94+D97+D50</f>
        <v>51674935.630000003</v>
      </c>
    </row>
    <row r="50" spans="1:4" x14ac:dyDescent="0.2">
      <c r="A50" s="95">
        <v>5100</v>
      </c>
      <c r="B50" s="96" t="s">
        <v>231</v>
      </c>
      <c r="C50" s="140">
        <f>SUM(C53+C51)</f>
        <v>0</v>
      </c>
      <c r="D50" s="140">
        <f>SUM(D53+D51)</f>
        <v>0</v>
      </c>
    </row>
    <row r="51" spans="1:4" x14ac:dyDescent="0.2">
      <c r="A51" s="121">
        <v>5120</v>
      </c>
      <c r="B51" s="124" t="s">
        <v>98</v>
      </c>
      <c r="C51" s="141">
        <f>C52</f>
        <v>0</v>
      </c>
      <c r="D51" s="141">
        <f>D52</f>
        <v>0</v>
      </c>
    </row>
    <row r="52" spans="1:4" x14ac:dyDescent="0.2">
      <c r="A52" s="114">
        <v>5120</v>
      </c>
      <c r="B52" s="125" t="s">
        <v>98</v>
      </c>
      <c r="C52" s="135">
        <v>0</v>
      </c>
      <c r="D52" s="135">
        <v>0</v>
      </c>
    </row>
    <row r="53" spans="1:4" x14ac:dyDescent="0.2">
      <c r="A53" s="97">
        <v>5130</v>
      </c>
      <c r="B53" s="98" t="s">
        <v>487</v>
      </c>
      <c r="C53" s="142">
        <v>0</v>
      </c>
      <c r="D53" s="142">
        <v>0</v>
      </c>
    </row>
    <row r="54" spans="1:4" x14ac:dyDescent="0.2">
      <c r="A54" s="32">
        <v>5400</v>
      </c>
      <c r="B54" s="33" t="s">
        <v>296</v>
      </c>
      <c r="C54" s="137">
        <f>C55+C57+C59+C61+C63</f>
        <v>0</v>
      </c>
      <c r="D54" s="137">
        <f>D55+D57+D59+D61+D63</f>
        <v>0</v>
      </c>
    </row>
    <row r="55" spans="1:4" x14ac:dyDescent="0.2">
      <c r="A55" s="26">
        <v>5410</v>
      </c>
      <c r="B55" s="22" t="s">
        <v>461</v>
      </c>
      <c r="C55" s="136">
        <f>C56</f>
        <v>0</v>
      </c>
      <c r="D55" s="136">
        <f>D56</f>
        <v>0</v>
      </c>
    </row>
    <row r="56" spans="1:4" x14ac:dyDescent="0.2">
      <c r="A56" s="26">
        <v>5411</v>
      </c>
      <c r="B56" s="22" t="s">
        <v>298</v>
      </c>
      <c r="C56" s="136">
        <v>0</v>
      </c>
      <c r="D56" s="136">
        <v>0</v>
      </c>
    </row>
    <row r="57" spans="1:4" x14ac:dyDescent="0.2">
      <c r="A57" s="26">
        <v>5420</v>
      </c>
      <c r="B57" s="22" t="s">
        <v>462</v>
      </c>
      <c r="C57" s="136">
        <f>C58</f>
        <v>0</v>
      </c>
      <c r="D57" s="136">
        <f>D58</f>
        <v>0</v>
      </c>
    </row>
    <row r="58" spans="1:4" x14ac:dyDescent="0.2">
      <c r="A58" s="26">
        <v>5421</v>
      </c>
      <c r="B58" s="22" t="s">
        <v>301</v>
      </c>
      <c r="C58" s="136">
        <v>0</v>
      </c>
      <c r="D58" s="136">
        <v>0</v>
      </c>
    </row>
    <row r="59" spans="1:4" x14ac:dyDescent="0.2">
      <c r="A59" s="26">
        <v>5430</v>
      </c>
      <c r="B59" s="22" t="s">
        <v>463</v>
      </c>
      <c r="C59" s="136">
        <f>C60</f>
        <v>0</v>
      </c>
      <c r="D59" s="136">
        <f>D60</f>
        <v>0</v>
      </c>
    </row>
    <row r="60" spans="1:4" x14ac:dyDescent="0.2">
      <c r="A60" s="26">
        <v>5431</v>
      </c>
      <c r="B60" s="22" t="s">
        <v>304</v>
      </c>
      <c r="C60" s="136">
        <v>0</v>
      </c>
      <c r="D60" s="136">
        <v>0</v>
      </c>
    </row>
    <row r="61" spans="1:4" x14ac:dyDescent="0.2">
      <c r="A61" s="26">
        <v>5440</v>
      </c>
      <c r="B61" s="22" t="s">
        <v>464</v>
      </c>
      <c r="C61" s="136">
        <f>C62</f>
        <v>0</v>
      </c>
      <c r="D61" s="136">
        <f>D62</f>
        <v>0</v>
      </c>
    </row>
    <row r="62" spans="1:4" x14ac:dyDescent="0.2">
      <c r="A62" s="26">
        <v>5441</v>
      </c>
      <c r="B62" s="22" t="s">
        <v>464</v>
      </c>
      <c r="C62" s="136">
        <v>0</v>
      </c>
      <c r="D62" s="136">
        <v>0</v>
      </c>
    </row>
    <row r="63" spans="1:4" x14ac:dyDescent="0.2">
      <c r="A63" s="26">
        <v>5450</v>
      </c>
      <c r="B63" s="22" t="s">
        <v>465</v>
      </c>
      <c r="C63" s="136">
        <f>SUM(C64:C65)</f>
        <v>0</v>
      </c>
      <c r="D63" s="136">
        <f>SUM(D64:D65)</f>
        <v>0</v>
      </c>
    </row>
    <row r="64" spans="1:4" x14ac:dyDescent="0.2">
      <c r="A64" s="26">
        <v>5451</v>
      </c>
      <c r="B64" s="22" t="s">
        <v>308</v>
      </c>
      <c r="C64" s="136">
        <v>0</v>
      </c>
      <c r="D64" s="136">
        <v>0</v>
      </c>
    </row>
    <row r="65" spans="1:4" x14ac:dyDescent="0.2">
      <c r="A65" s="26">
        <v>5452</v>
      </c>
      <c r="B65" s="22" t="s">
        <v>309</v>
      </c>
      <c r="C65" s="136">
        <v>0</v>
      </c>
      <c r="D65" s="136">
        <v>0</v>
      </c>
    </row>
    <row r="66" spans="1:4" x14ac:dyDescent="0.2">
      <c r="A66" s="32">
        <v>5500</v>
      </c>
      <c r="B66" s="33" t="s">
        <v>310</v>
      </c>
      <c r="C66" s="137">
        <f>C67+C76+C79+C85</f>
        <v>11093206.699999999</v>
      </c>
      <c r="D66" s="137">
        <f>D67+D76+D79+D85</f>
        <v>42381403.299999997</v>
      </c>
    </row>
    <row r="67" spans="1:4" x14ac:dyDescent="0.2">
      <c r="A67" s="26">
        <v>5510</v>
      </c>
      <c r="B67" s="22" t="s">
        <v>311</v>
      </c>
      <c r="C67" s="136">
        <f>SUM(C68:C75)</f>
        <v>11093205.91</v>
      </c>
      <c r="D67" s="136">
        <f>SUM(D68:D75)</f>
        <v>42380509.369999997</v>
      </c>
    </row>
    <row r="68" spans="1:4" x14ac:dyDescent="0.2">
      <c r="A68" s="26">
        <v>5511</v>
      </c>
      <c r="B68" s="22" t="s">
        <v>312</v>
      </c>
      <c r="C68" s="136">
        <v>0</v>
      </c>
      <c r="D68" s="136">
        <v>0</v>
      </c>
    </row>
    <row r="69" spans="1:4" x14ac:dyDescent="0.2">
      <c r="A69" s="26">
        <v>5512</v>
      </c>
      <c r="B69" s="22" t="s">
        <v>313</v>
      </c>
      <c r="C69" s="136">
        <v>0</v>
      </c>
      <c r="D69" s="136">
        <v>0</v>
      </c>
    </row>
    <row r="70" spans="1:4" x14ac:dyDescent="0.2">
      <c r="A70" s="26">
        <v>5513</v>
      </c>
      <c r="B70" s="22" t="s">
        <v>314</v>
      </c>
      <c r="C70" s="136">
        <v>5260805.82</v>
      </c>
      <c r="D70" s="136">
        <v>21391267.899999999</v>
      </c>
    </row>
    <row r="71" spans="1:4" x14ac:dyDescent="0.2">
      <c r="A71" s="26">
        <v>5514</v>
      </c>
      <c r="B71" s="22" t="s">
        <v>315</v>
      </c>
      <c r="C71" s="136">
        <v>0</v>
      </c>
      <c r="D71" s="136">
        <v>0</v>
      </c>
    </row>
    <row r="72" spans="1:4" x14ac:dyDescent="0.2">
      <c r="A72" s="26">
        <v>5515</v>
      </c>
      <c r="B72" s="22" t="s">
        <v>316</v>
      </c>
      <c r="C72" s="136">
        <v>5745342.0499999998</v>
      </c>
      <c r="D72" s="136">
        <v>20702295.390000001</v>
      </c>
    </row>
    <row r="73" spans="1:4" x14ac:dyDescent="0.2">
      <c r="A73" s="26">
        <v>5516</v>
      </c>
      <c r="B73" s="22" t="s">
        <v>317</v>
      </c>
      <c r="C73" s="136">
        <v>0</v>
      </c>
      <c r="D73" s="136">
        <v>0</v>
      </c>
    </row>
    <row r="74" spans="1:4" x14ac:dyDescent="0.2">
      <c r="A74" s="26">
        <v>5517</v>
      </c>
      <c r="B74" s="22" t="s">
        <v>318</v>
      </c>
      <c r="C74" s="136">
        <v>87058.04</v>
      </c>
      <c r="D74" s="136">
        <v>286946.08</v>
      </c>
    </row>
    <row r="75" spans="1:4" x14ac:dyDescent="0.2">
      <c r="A75" s="26">
        <v>5518</v>
      </c>
      <c r="B75" s="22" t="s">
        <v>38</v>
      </c>
      <c r="C75" s="136">
        <v>0</v>
      </c>
      <c r="D75" s="136">
        <v>0</v>
      </c>
    </row>
    <row r="76" spans="1:4" x14ac:dyDescent="0.2">
      <c r="A76" s="26">
        <v>5520</v>
      </c>
      <c r="B76" s="22" t="s">
        <v>37</v>
      </c>
      <c r="C76" s="136">
        <f>SUM(C77:C78)</f>
        <v>0</v>
      </c>
      <c r="D76" s="136">
        <f>SUM(D77:D78)</f>
        <v>0</v>
      </c>
    </row>
    <row r="77" spans="1:4" x14ac:dyDescent="0.2">
      <c r="A77" s="26">
        <v>5521</v>
      </c>
      <c r="B77" s="22" t="s">
        <v>319</v>
      </c>
      <c r="C77" s="136">
        <v>0</v>
      </c>
      <c r="D77" s="136">
        <v>0</v>
      </c>
    </row>
    <row r="78" spans="1:4" x14ac:dyDescent="0.2">
      <c r="A78" s="26">
        <v>5522</v>
      </c>
      <c r="B78" s="22" t="s">
        <v>320</v>
      </c>
      <c r="C78" s="136">
        <v>0</v>
      </c>
      <c r="D78" s="136">
        <v>0</v>
      </c>
    </row>
    <row r="79" spans="1:4" x14ac:dyDescent="0.2">
      <c r="A79" s="26">
        <v>5530</v>
      </c>
      <c r="B79" s="22" t="s">
        <v>321</v>
      </c>
      <c r="C79" s="136">
        <f>SUM(C80:C84)</f>
        <v>0</v>
      </c>
      <c r="D79" s="136">
        <f>SUM(D80:D84)</f>
        <v>0</v>
      </c>
    </row>
    <row r="80" spans="1:4" x14ac:dyDescent="0.2">
      <c r="A80" s="26">
        <v>5531</v>
      </c>
      <c r="B80" s="22" t="s">
        <v>322</v>
      </c>
      <c r="C80" s="136">
        <v>0</v>
      </c>
      <c r="D80" s="136">
        <v>0</v>
      </c>
    </row>
    <row r="81" spans="1:4" x14ac:dyDescent="0.2">
      <c r="A81" s="26">
        <v>5532</v>
      </c>
      <c r="B81" s="22" t="s">
        <v>323</v>
      </c>
      <c r="C81" s="136">
        <v>0</v>
      </c>
      <c r="D81" s="136">
        <v>0</v>
      </c>
    </row>
    <row r="82" spans="1:4" x14ac:dyDescent="0.2">
      <c r="A82" s="26">
        <v>5533</v>
      </c>
      <c r="B82" s="22" t="s">
        <v>324</v>
      </c>
      <c r="C82" s="136">
        <v>0</v>
      </c>
      <c r="D82" s="136">
        <v>0</v>
      </c>
    </row>
    <row r="83" spans="1:4" x14ac:dyDescent="0.2">
      <c r="A83" s="26">
        <v>5534</v>
      </c>
      <c r="B83" s="22" t="s">
        <v>325</v>
      </c>
      <c r="C83" s="136">
        <v>0</v>
      </c>
      <c r="D83" s="136">
        <v>0</v>
      </c>
    </row>
    <row r="84" spans="1:4" x14ac:dyDescent="0.2">
      <c r="A84" s="26">
        <v>5535</v>
      </c>
      <c r="B84" s="22" t="s">
        <v>326</v>
      </c>
      <c r="C84" s="136">
        <v>0</v>
      </c>
      <c r="D84" s="136">
        <v>0</v>
      </c>
    </row>
    <row r="85" spans="1:4" x14ac:dyDescent="0.2">
      <c r="A85" s="26">
        <v>5590</v>
      </c>
      <c r="B85" s="22" t="s">
        <v>327</v>
      </c>
      <c r="C85" s="136">
        <f>SUM(C86:C93)</f>
        <v>0.79</v>
      </c>
      <c r="D85" s="136">
        <f>SUM(D86:D93)</f>
        <v>893.93</v>
      </c>
    </row>
    <row r="86" spans="1:4" x14ac:dyDescent="0.2">
      <c r="A86" s="26">
        <v>5591</v>
      </c>
      <c r="B86" s="22" t="s">
        <v>328</v>
      </c>
      <c r="C86" s="136">
        <v>0</v>
      </c>
      <c r="D86" s="136">
        <v>0</v>
      </c>
    </row>
    <row r="87" spans="1:4" x14ac:dyDescent="0.2">
      <c r="A87" s="26">
        <v>5592</v>
      </c>
      <c r="B87" s="22" t="s">
        <v>329</v>
      </c>
      <c r="C87" s="136">
        <v>0</v>
      </c>
      <c r="D87" s="136">
        <v>0</v>
      </c>
    </row>
    <row r="88" spans="1:4" x14ac:dyDescent="0.2">
      <c r="A88" s="26">
        <v>5593</v>
      </c>
      <c r="B88" s="22" t="s">
        <v>330</v>
      </c>
      <c r="C88" s="136">
        <v>0</v>
      </c>
      <c r="D88" s="136">
        <v>0</v>
      </c>
    </row>
    <row r="89" spans="1:4" x14ac:dyDescent="0.2">
      <c r="A89" s="26">
        <v>5594</v>
      </c>
      <c r="B89" s="22" t="s">
        <v>331</v>
      </c>
      <c r="C89" s="136">
        <v>0</v>
      </c>
      <c r="D89" s="136">
        <v>0</v>
      </c>
    </row>
    <row r="90" spans="1:4" x14ac:dyDescent="0.2">
      <c r="A90" s="26">
        <v>5595</v>
      </c>
      <c r="B90" s="22" t="s">
        <v>332</v>
      </c>
      <c r="C90" s="136">
        <v>0</v>
      </c>
      <c r="D90" s="136">
        <v>0</v>
      </c>
    </row>
    <row r="91" spans="1:4" x14ac:dyDescent="0.2">
      <c r="A91" s="26">
        <v>5596</v>
      </c>
      <c r="B91" s="22" t="s">
        <v>227</v>
      </c>
      <c r="C91" s="136">
        <v>0</v>
      </c>
      <c r="D91" s="136">
        <v>0</v>
      </c>
    </row>
    <row r="92" spans="1:4" x14ac:dyDescent="0.2">
      <c r="A92" s="26">
        <v>5597</v>
      </c>
      <c r="B92" s="22" t="s">
        <v>333</v>
      </c>
      <c r="C92" s="136">
        <v>0</v>
      </c>
      <c r="D92" s="136">
        <v>0</v>
      </c>
    </row>
    <row r="93" spans="1:4" x14ac:dyDescent="0.2">
      <c r="A93" s="26">
        <v>5599</v>
      </c>
      <c r="B93" s="22" t="s">
        <v>334</v>
      </c>
      <c r="C93" s="136">
        <v>0.79</v>
      </c>
      <c r="D93" s="136">
        <v>893.93</v>
      </c>
    </row>
    <row r="94" spans="1:4" x14ac:dyDescent="0.2">
      <c r="A94" s="32">
        <v>5600</v>
      </c>
      <c r="B94" s="33" t="s">
        <v>36</v>
      </c>
      <c r="C94" s="137">
        <f>C95</f>
        <v>0</v>
      </c>
      <c r="D94" s="137">
        <f>D95</f>
        <v>2480673.02</v>
      </c>
    </row>
    <row r="95" spans="1:4" x14ac:dyDescent="0.2">
      <c r="A95" s="26">
        <v>5610</v>
      </c>
      <c r="B95" s="22" t="s">
        <v>335</v>
      </c>
      <c r="C95" s="136">
        <f>C96</f>
        <v>0</v>
      </c>
      <c r="D95" s="136">
        <f>D96</f>
        <v>2480673.02</v>
      </c>
    </row>
    <row r="96" spans="1:4" x14ac:dyDescent="0.2">
      <c r="A96" s="26">
        <v>5611</v>
      </c>
      <c r="B96" s="22" t="s">
        <v>336</v>
      </c>
      <c r="C96" s="136">
        <v>0</v>
      </c>
      <c r="D96" s="136">
        <v>2480673.02</v>
      </c>
    </row>
    <row r="97" spans="1:4" x14ac:dyDescent="0.2">
      <c r="A97" s="32">
        <v>2110</v>
      </c>
      <c r="B97" s="84" t="s">
        <v>470</v>
      </c>
      <c r="C97" s="137">
        <f>SUM(C98:C102)</f>
        <v>3006975.08</v>
      </c>
      <c r="D97" s="137">
        <f>SUM(D98:D102)</f>
        <v>6812859.3099999996</v>
      </c>
    </row>
    <row r="98" spans="1:4" x14ac:dyDescent="0.2">
      <c r="A98" s="26">
        <v>2111</v>
      </c>
      <c r="B98" s="22" t="s">
        <v>471</v>
      </c>
      <c r="C98" s="136">
        <v>0</v>
      </c>
      <c r="D98" s="136">
        <v>4429334.3099999996</v>
      </c>
    </row>
    <row r="99" spans="1:4" x14ac:dyDescent="0.2">
      <c r="A99" s="26">
        <v>2112</v>
      </c>
      <c r="B99" s="22" t="s">
        <v>472</v>
      </c>
      <c r="C99" s="136">
        <v>593612.07999999996</v>
      </c>
      <c r="D99" s="136">
        <v>0</v>
      </c>
    </row>
    <row r="100" spans="1:4" x14ac:dyDescent="0.2">
      <c r="A100" s="26">
        <v>2112</v>
      </c>
      <c r="B100" s="22" t="s">
        <v>473</v>
      </c>
      <c r="C100" s="136">
        <v>2413363</v>
      </c>
      <c r="D100" s="136">
        <v>2383525</v>
      </c>
    </row>
    <row r="101" spans="1:4" x14ac:dyDescent="0.2">
      <c r="A101" s="26">
        <v>2115</v>
      </c>
      <c r="B101" s="22" t="s">
        <v>474</v>
      </c>
      <c r="C101" s="136">
        <v>0</v>
      </c>
      <c r="D101" s="136">
        <v>0</v>
      </c>
    </row>
    <row r="102" spans="1:4" x14ac:dyDescent="0.2">
      <c r="A102" s="26">
        <v>2114</v>
      </c>
      <c r="B102" s="22" t="s">
        <v>475</v>
      </c>
      <c r="C102" s="136">
        <v>0</v>
      </c>
      <c r="D102" s="136">
        <v>0</v>
      </c>
    </row>
    <row r="103" spans="1:4" x14ac:dyDescent="0.2">
      <c r="A103" s="97"/>
      <c r="B103" s="101" t="s">
        <v>488</v>
      </c>
      <c r="C103" s="140">
        <f>+C104</f>
        <v>0</v>
      </c>
      <c r="D103" s="140">
        <f>+D104</f>
        <v>0</v>
      </c>
    </row>
    <row r="104" spans="1:4" x14ac:dyDescent="0.2">
      <c r="A104" s="95">
        <v>1270</v>
      </c>
      <c r="B104" s="96" t="s">
        <v>126</v>
      </c>
      <c r="C104" s="143">
        <f>+C105</f>
        <v>0</v>
      </c>
      <c r="D104" s="143">
        <f>+D105</f>
        <v>0</v>
      </c>
    </row>
    <row r="105" spans="1:4" x14ac:dyDescent="0.2">
      <c r="A105" s="97">
        <v>1273</v>
      </c>
      <c r="B105" s="98" t="s">
        <v>489</v>
      </c>
      <c r="C105" s="144">
        <v>0</v>
      </c>
      <c r="D105" s="144">
        <v>0</v>
      </c>
    </row>
    <row r="106" spans="1:4" x14ac:dyDescent="0.2">
      <c r="A106" s="97"/>
      <c r="B106" s="101" t="s">
        <v>490</v>
      </c>
      <c r="C106" s="140">
        <f>+C107+C129</f>
        <v>1504209.42</v>
      </c>
      <c r="D106" s="140">
        <f>+D107+D129</f>
        <v>4796330.75</v>
      </c>
    </row>
    <row r="107" spans="1:4" x14ac:dyDescent="0.2">
      <c r="A107" s="95">
        <v>4300</v>
      </c>
      <c r="B107" s="99" t="s">
        <v>534</v>
      </c>
      <c r="C107" s="143">
        <f>C121+C108+C111+C117+C119</f>
        <v>1</v>
      </c>
      <c r="D107" s="145">
        <f>D121+D108+D111+D117+D119</f>
        <v>4654.49</v>
      </c>
    </row>
    <row r="108" spans="1:4" x14ac:dyDescent="0.2">
      <c r="A108" s="95">
        <v>4310</v>
      </c>
      <c r="B108" s="99" t="s">
        <v>214</v>
      </c>
      <c r="C108" s="143">
        <f>SUM(C109:C110)</f>
        <v>0</v>
      </c>
      <c r="D108" s="143">
        <f>SUM(D109:D110)</f>
        <v>0</v>
      </c>
    </row>
    <row r="109" spans="1:4" x14ac:dyDescent="0.2">
      <c r="A109" s="97">
        <v>4311</v>
      </c>
      <c r="B109" s="100" t="s">
        <v>381</v>
      </c>
      <c r="C109" s="144">
        <v>0</v>
      </c>
      <c r="D109" s="146">
        <v>0</v>
      </c>
    </row>
    <row r="110" spans="1:4" x14ac:dyDescent="0.2">
      <c r="A110" s="97">
        <v>4319</v>
      </c>
      <c r="B110" s="100" t="s">
        <v>215</v>
      </c>
      <c r="C110" s="144">
        <v>0</v>
      </c>
      <c r="D110" s="146">
        <v>0</v>
      </c>
    </row>
    <row r="111" spans="1:4" x14ac:dyDescent="0.2">
      <c r="A111" s="95">
        <v>4320</v>
      </c>
      <c r="B111" s="99" t="s">
        <v>216</v>
      </c>
      <c r="C111" s="143">
        <f>SUM(C112:C116)</f>
        <v>0</v>
      </c>
      <c r="D111" s="143">
        <f>SUM(D112:D116)</f>
        <v>0</v>
      </c>
    </row>
    <row r="112" spans="1:4" x14ac:dyDescent="0.2">
      <c r="A112" s="97">
        <v>4321</v>
      </c>
      <c r="B112" s="100" t="s">
        <v>217</v>
      </c>
      <c r="C112" s="144">
        <v>0</v>
      </c>
      <c r="D112" s="146">
        <v>0</v>
      </c>
    </row>
    <row r="113" spans="1:4" x14ac:dyDescent="0.2">
      <c r="A113" s="97">
        <v>4322</v>
      </c>
      <c r="B113" s="100" t="s">
        <v>218</v>
      </c>
      <c r="C113" s="144">
        <v>0</v>
      </c>
      <c r="D113" s="146">
        <v>0</v>
      </c>
    </row>
    <row r="114" spans="1:4" x14ac:dyDescent="0.2">
      <c r="A114" s="97">
        <v>4323</v>
      </c>
      <c r="B114" s="100" t="s">
        <v>219</v>
      </c>
      <c r="C114" s="144">
        <v>0</v>
      </c>
      <c r="D114" s="146">
        <v>0</v>
      </c>
    </row>
    <row r="115" spans="1:4" x14ac:dyDescent="0.2">
      <c r="A115" s="97">
        <v>4324</v>
      </c>
      <c r="B115" s="100" t="s">
        <v>220</v>
      </c>
      <c r="C115" s="144">
        <v>0</v>
      </c>
      <c r="D115" s="146">
        <v>0</v>
      </c>
    </row>
    <row r="116" spans="1:4" x14ac:dyDescent="0.2">
      <c r="A116" s="97">
        <v>4325</v>
      </c>
      <c r="B116" s="100" t="s">
        <v>221</v>
      </c>
      <c r="C116" s="144">
        <v>0</v>
      </c>
      <c r="D116" s="146">
        <v>0</v>
      </c>
    </row>
    <row r="117" spans="1:4" x14ac:dyDescent="0.2">
      <c r="A117" s="95">
        <v>4330</v>
      </c>
      <c r="B117" s="99" t="s">
        <v>222</v>
      </c>
      <c r="C117" s="143">
        <f>C118</f>
        <v>0</v>
      </c>
      <c r="D117" s="143">
        <f>D118</f>
        <v>0</v>
      </c>
    </row>
    <row r="118" spans="1:4" x14ac:dyDescent="0.2">
      <c r="A118" s="97">
        <v>4331</v>
      </c>
      <c r="B118" s="100" t="s">
        <v>222</v>
      </c>
      <c r="C118" s="144">
        <v>0</v>
      </c>
      <c r="D118" s="146">
        <v>0</v>
      </c>
    </row>
    <row r="119" spans="1:4" x14ac:dyDescent="0.2">
      <c r="A119" s="95">
        <v>4340</v>
      </c>
      <c r="B119" s="99" t="s">
        <v>223</v>
      </c>
      <c r="C119" s="143">
        <f>C120</f>
        <v>0</v>
      </c>
      <c r="D119" s="143">
        <f>D120</f>
        <v>0</v>
      </c>
    </row>
    <row r="120" spans="1:4" x14ac:dyDescent="0.2">
      <c r="A120" s="97">
        <v>4341</v>
      </c>
      <c r="B120" s="100" t="s">
        <v>223</v>
      </c>
      <c r="C120" s="144">
        <v>0</v>
      </c>
      <c r="D120" s="146">
        <v>0</v>
      </c>
    </row>
    <row r="121" spans="1:4" x14ac:dyDescent="0.2">
      <c r="A121" s="121">
        <v>4390</v>
      </c>
      <c r="B121" s="122" t="s">
        <v>224</v>
      </c>
      <c r="C121" s="147">
        <f>SUM(C122:C128)</f>
        <v>1</v>
      </c>
      <c r="D121" s="147">
        <f>SUM(D122:D128)</f>
        <v>4654.49</v>
      </c>
    </row>
    <row r="122" spans="1:4" x14ac:dyDescent="0.2">
      <c r="A122" s="78">
        <v>4392</v>
      </c>
      <c r="B122" s="120" t="s">
        <v>225</v>
      </c>
      <c r="C122" s="148">
        <v>1</v>
      </c>
      <c r="D122" s="148">
        <v>4654.49</v>
      </c>
    </row>
    <row r="123" spans="1:4" x14ac:dyDescent="0.2">
      <c r="A123" s="78">
        <v>4393</v>
      </c>
      <c r="B123" s="120" t="s">
        <v>382</v>
      </c>
      <c r="C123" s="148">
        <v>0</v>
      </c>
      <c r="D123" s="148">
        <v>0</v>
      </c>
    </row>
    <row r="124" spans="1:4" x14ac:dyDescent="0.2">
      <c r="A124" s="78">
        <v>4394</v>
      </c>
      <c r="B124" s="120" t="s">
        <v>226</v>
      </c>
      <c r="C124" s="148">
        <v>0</v>
      </c>
      <c r="D124" s="148">
        <v>0</v>
      </c>
    </row>
    <row r="125" spans="1:4" x14ac:dyDescent="0.2">
      <c r="A125" s="78">
        <v>4395</v>
      </c>
      <c r="B125" s="120" t="s">
        <v>227</v>
      </c>
      <c r="C125" s="148">
        <v>0</v>
      </c>
      <c r="D125" s="148">
        <v>0</v>
      </c>
    </row>
    <row r="126" spans="1:4" x14ac:dyDescent="0.2">
      <c r="A126" s="78">
        <v>4396</v>
      </c>
      <c r="B126" s="120" t="s">
        <v>228</v>
      </c>
      <c r="C126" s="148">
        <v>0</v>
      </c>
      <c r="D126" s="148">
        <v>0</v>
      </c>
    </row>
    <row r="127" spans="1:4" x14ac:dyDescent="0.2">
      <c r="A127" s="78">
        <v>4397</v>
      </c>
      <c r="B127" s="120" t="s">
        <v>383</v>
      </c>
      <c r="C127" s="148">
        <v>0</v>
      </c>
      <c r="D127" s="148">
        <v>0</v>
      </c>
    </row>
    <row r="128" spans="1:4" x14ac:dyDescent="0.2">
      <c r="A128" s="97">
        <v>4399</v>
      </c>
      <c r="B128" s="100" t="s">
        <v>224</v>
      </c>
      <c r="C128" s="144">
        <v>0</v>
      </c>
      <c r="D128" s="144">
        <v>0</v>
      </c>
    </row>
    <row r="129" spans="1:4" x14ac:dyDescent="0.2">
      <c r="A129" s="32">
        <v>1120</v>
      </c>
      <c r="B129" s="84" t="s">
        <v>476</v>
      </c>
      <c r="C129" s="137">
        <f>SUM(C130:C138)</f>
        <v>1504208.42</v>
      </c>
      <c r="D129" s="137">
        <f>SUM(D130:D138)</f>
        <v>4791676.26</v>
      </c>
    </row>
    <row r="130" spans="1:4" x14ac:dyDescent="0.2">
      <c r="A130" s="26">
        <v>1124</v>
      </c>
      <c r="B130" s="85" t="s">
        <v>477</v>
      </c>
      <c r="C130" s="149">
        <v>0</v>
      </c>
      <c r="D130" s="136">
        <v>0</v>
      </c>
    </row>
    <row r="131" spans="1:4" x14ac:dyDescent="0.2">
      <c r="A131" s="26">
        <v>1124</v>
      </c>
      <c r="B131" s="85" t="s">
        <v>478</v>
      </c>
      <c r="C131" s="149">
        <v>0</v>
      </c>
      <c r="D131" s="136">
        <v>0</v>
      </c>
    </row>
    <row r="132" spans="1:4" x14ac:dyDescent="0.2">
      <c r="A132" s="26">
        <v>1124</v>
      </c>
      <c r="B132" s="85" t="s">
        <v>479</v>
      </c>
      <c r="C132" s="149">
        <v>0</v>
      </c>
      <c r="D132" s="136">
        <v>0</v>
      </c>
    </row>
    <row r="133" spans="1:4" x14ac:dyDescent="0.2">
      <c r="A133" s="26">
        <v>1124</v>
      </c>
      <c r="B133" s="85" t="s">
        <v>480</v>
      </c>
      <c r="C133" s="149">
        <v>0</v>
      </c>
      <c r="D133" s="136">
        <v>0</v>
      </c>
    </row>
    <row r="134" spans="1:4" x14ac:dyDescent="0.2">
      <c r="A134" s="26">
        <v>1124</v>
      </c>
      <c r="B134" s="85" t="s">
        <v>481</v>
      </c>
      <c r="C134" s="136">
        <v>0</v>
      </c>
      <c r="D134" s="136">
        <v>0</v>
      </c>
    </row>
    <row r="135" spans="1:4" x14ac:dyDescent="0.2">
      <c r="A135" s="26">
        <v>1124</v>
      </c>
      <c r="B135" s="85" t="s">
        <v>482</v>
      </c>
      <c r="C135" s="136">
        <v>0</v>
      </c>
      <c r="D135" s="136">
        <v>0</v>
      </c>
    </row>
    <row r="136" spans="1:4" x14ac:dyDescent="0.2">
      <c r="A136" s="26">
        <v>1122</v>
      </c>
      <c r="B136" s="85" t="s">
        <v>483</v>
      </c>
      <c r="C136" s="136">
        <v>1504208.42</v>
      </c>
      <c r="D136" s="136">
        <v>4791676.26</v>
      </c>
    </row>
    <row r="137" spans="1:4" x14ac:dyDescent="0.2">
      <c r="A137" s="26">
        <v>1122</v>
      </c>
      <c r="B137" s="85" t="s">
        <v>484</v>
      </c>
      <c r="C137" s="149">
        <v>0</v>
      </c>
      <c r="D137" s="136">
        <v>0</v>
      </c>
    </row>
    <row r="138" spans="1:4" x14ac:dyDescent="0.2">
      <c r="A138" s="26">
        <v>1122</v>
      </c>
      <c r="B138" s="85" t="s">
        <v>485</v>
      </c>
      <c r="C138" s="136">
        <v>0</v>
      </c>
      <c r="D138" s="136">
        <v>0</v>
      </c>
    </row>
    <row r="139" spans="1:4" x14ac:dyDescent="0.2">
      <c r="A139" s="26"/>
      <c r="B139" s="86" t="s">
        <v>486</v>
      </c>
      <c r="C139" s="137">
        <f>C48+C49-C103-C106</f>
        <v>41685223.859999999</v>
      </c>
      <c r="D139" s="137">
        <f>D48+D49-D103-D106</f>
        <v>114699250.28999999</v>
      </c>
    </row>
    <row r="141" spans="1:4" x14ac:dyDescent="0.2">
      <c r="B141" s="22" t="s">
        <v>467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"/>
  <sheetViews>
    <sheetView showGridLines="0" workbookViewId="0">
      <selection activeCell="A28" sqref="A28:XFD36"/>
    </sheetView>
  </sheetViews>
  <sheetFormatPr baseColWidth="10" defaultColWidth="11.42578125" defaultRowHeight="11.25" x14ac:dyDescent="0.2"/>
  <cols>
    <col min="1" max="1" width="3.28515625" style="29" customWidth="1"/>
    <col min="2" max="2" width="63.140625" style="29" customWidth="1"/>
    <col min="3" max="3" width="17.7109375" style="29" customWidth="1"/>
    <col min="4" max="16384" width="11.42578125" style="29"/>
  </cols>
  <sheetData>
    <row r="1" spans="1:3" s="28" customFormat="1" ht="18" customHeight="1" x14ac:dyDescent="0.25">
      <c r="A1" s="162" t="s">
        <v>540</v>
      </c>
      <c r="B1" s="163"/>
      <c r="C1" s="164"/>
    </row>
    <row r="2" spans="1:3" s="28" customFormat="1" ht="18" customHeight="1" x14ac:dyDescent="0.25">
      <c r="A2" s="165" t="s">
        <v>457</v>
      </c>
      <c r="B2" s="166"/>
      <c r="C2" s="167"/>
    </row>
    <row r="3" spans="1:3" s="28" customFormat="1" ht="18" customHeight="1" x14ac:dyDescent="0.25">
      <c r="A3" s="165" t="s">
        <v>541</v>
      </c>
      <c r="B3" s="166"/>
      <c r="C3" s="167"/>
    </row>
    <row r="4" spans="1:3" s="30" customFormat="1" ht="18" customHeight="1" x14ac:dyDescent="0.2">
      <c r="A4" s="168" t="s">
        <v>458</v>
      </c>
      <c r="B4" s="169"/>
      <c r="C4" s="170"/>
    </row>
    <row r="5" spans="1:3" s="30" customFormat="1" ht="18" customHeight="1" x14ac:dyDescent="0.2">
      <c r="A5" s="171" t="s">
        <v>359</v>
      </c>
      <c r="B5" s="172"/>
      <c r="C5" s="123">
        <v>2026</v>
      </c>
    </row>
    <row r="6" spans="1:3" x14ac:dyDescent="0.2">
      <c r="A6" s="44" t="s">
        <v>386</v>
      </c>
      <c r="B6" s="44"/>
      <c r="C6" s="87">
        <v>86178048.200000003</v>
      </c>
    </row>
    <row r="7" spans="1:3" x14ac:dyDescent="0.2">
      <c r="A7" s="45"/>
      <c r="B7" s="46"/>
      <c r="C7" s="47"/>
    </row>
    <row r="8" spans="1:3" x14ac:dyDescent="0.2">
      <c r="A8" s="54" t="s">
        <v>387</v>
      </c>
      <c r="B8" s="54"/>
      <c r="C8" s="88">
        <f>SUM(C9:C14)</f>
        <v>1</v>
      </c>
    </row>
    <row r="9" spans="1:3" x14ac:dyDescent="0.2">
      <c r="A9" s="61" t="s">
        <v>388</v>
      </c>
      <c r="B9" s="60" t="s">
        <v>214</v>
      </c>
      <c r="C9" s="89">
        <v>0</v>
      </c>
    </row>
    <row r="10" spans="1:3" x14ac:dyDescent="0.2">
      <c r="A10" s="48" t="s">
        <v>389</v>
      </c>
      <c r="B10" s="49" t="s">
        <v>398</v>
      </c>
      <c r="C10" s="89">
        <v>0</v>
      </c>
    </row>
    <row r="11" spans="1:3" x14ac:dyDescent="0.2">
      <c r="A11" s="48" t="s">
        <v>390</v>
      </c>
      <c r="B11" s="49" t="s">
        <v>222</v>
      </c>
      <c r="C11" s="89">
        <v>0</v>
      </c>
    </row>
    <row r="12" spans="1:3" x14ac:dyDescent="0.2">
      <c r="A12" s="48" t="s">
        <v>391</v>
      </c>
      <c r="B12" s="49" t="s">
        <v>223</v>
      </c>
      <c r="C12" s="89">
        <v>0</v>
      </c>
    </row>
    <row r="13" spans="1:3" x14ac:dyDescent="0.2">
      <c r="A13" s="48" t="s">
        <v>392</v>
      </c>
      <c r="B13" s="49" t="s">
        <v>224</v>
      </c>
      <c r="C13" s="89">
        <v>1</v>
      </c>
    </row>
    <row r="14" spans="1:3" x14ac:dyDescent="0.2">
      <c r="A14" s="50" t="s">
        <v>393</v>
      </c>
      <c r="B14" s="51" t="s">
        <v>394</v>
      </c>
      <c r="C14" s="89">
        <v>0</v>
      </c>
    </row>
    <row r="15" spans="1:3" x14ac:dyDescent="0.2">
      <c r="A15" s="45"/>
      <c r="B15" s="52"/>
      <c r="C15" s="53"/>
    </row>
    <row r="16" spans="1:3" x14ac:dyDescent="0.2">
      <c r="A16" s="54" t="s">
        <v>536</v>
      </c>
      <c r="B16" s="46"/>
      <c r="C16" s="88">
        <f>SUM(C17:C19)</f>
        <v>0</v>
      </c>
    </row>
    <row r="17" spans="1:3" x14ac:dyDescent="0.2">
      <c r="A17" s="55">
        <v>3.1</v>
      </c>
      <c r="B17" s="49" t="s">
        <v>397</v>
      </c>
      <c r="C17" s="89">
        <v>0</v>
      </c>
    </row>
    <row r="18" spans="1:3" x14ac:dyDescent="0.2">
      <c r="A18" s="56">
        <v>3.2</v>
      </c>
      <c r="B18" s="49" t="s">
        <v>395</v>
      </c>
      <c r="C18" s="89">
        <v>0</v>
      </c>
    </row>
    <row r="19" spans="1:3" x14ac:dyDescent="0.2">
      <c r="A19" s="56">
        <v>3.3</v>
      </c>
      <c r="B19" s="51" t="s">
        <v>396</v>
      </c>
      <c r="C19" s="90">
        <v>0</v>
      </c>
    </row>
    <row r="20" spans="1:3" x14ac:dyDescent="0.2">
      <c r="A20" s="45"/>
      <c r="B20" s="57"/>
      <c r="C20" s="58"/>
    </row>
    <row r="21" spans="1:3" x14ac:dyDescent="0.2">
      <c r="A21" s="59" t="s">
        <v>491</v>
      </c>
      <c r="B21" s="59"/>
      <c r="C21" s="87">
        <f>C6+C8-C16</f>
        <v>86178049.200000003</v>
      </c>
    </row>
    <row r="23" spans="1:3" x14ac:dyDescent="0.2">
      <c r="B23" s="29" t="s">
        <v>544</v>
      </c>
    </row>
    <row r="24" spans="1:3" x14ac:dyDescent="0.2">
      <c r="B24" s="29" t="s">
        <v>545</v>
      </c>
    </row>
    <row r="28" spans="1:3" x14ac:dyDescent="0.2">
      <c r="B28" s="22"/>
    </row>
    <row r="29" spans="1:3" x14ac:dyDescent="0.2">
      <c r="B29" s="22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showGridLines="0" workbookViewId="0">
      <selection activeCell="G47" sqref="G46:G47"/>
    </sheetView>
  </sheetViews>
  <sheetFormatPr baseColWidth="10" defaultColWidth="11.42578125" defaultRowHeight="11.25" x14ac:dyDescent="0.2"/>
  <cols>
    <col min="1" max="1" width="3.7109375" style="29" customWidth="1"/>
    <col min="2" max="2" width="62.140625" style="29" customWidth="1"/>
    <col min="3" max="3" width="17.7109375" style="29" customWidth="1"/>
    <col min="4" max="16384" width="11.42578125" style="29"/>
  </cols>
  <sheetData>
    <row r="1" spans="1:3" s="31" customFormat="1" ht="18.95" customHeight="1" x14ac:dyDescent="0.25">
      <c r="A1" s="173" t="s">
        <v>540</v>
      </c>
      <c r="B1" s="174"/>
      <c r="C1" s="175"/>
    </row>
    <row r="2" spans="1:3" s="31" customFormat="1" ht="18.95" customHeight="1" x14ac:dyDescent="0.25">
      <c r="A2" s="176" t="s">
        <v>459</v>
      </c>
      <c r="B2" s="177"/>
      <c r="C2" s="178"/>
    </row>
    <row r="3" spans="1:3" s="31" customFormat="1" ht="18.95" customHeight="1" x14ac:dyDescent="0.25">
      <c r="A3" s="176" t="s">
        <v>541</v>
      </c>
      <c r="B3" s="177"/>
      <c r="C3" s="178"/>
    </row>
    <row r="4" spans="1:3" x14ac:dyDescent="0.2">
      <c r="A4" s="168" t="s">
        <v>458</v>
      </c>
      <c r="B4" s="169"/>
      <c r="C4" s="170"/>
    </row>
    <row r="5" spans="1:3" ht="22.15" customHeight="1" x14ac:dyDescent="0.2">
      <c r="A5" s="179" t="s">
        <v>359</v>
      </c>
      <c r="B5" s="180"/>
      <c r="C5" s="123">
        <v>2026</v>
      </c>
    </row>
    <row r="6" spans="1:3" x14ac:dyDescent="0.2">
      <c r="A6" s="69" t="s">
        <v>399</v>
      </c>
      <c r="B6" s="44"/>
      <c r="C6" s="91">
        <v>57605140.399999999</v>
      </c>
    </row>
    <row r="7" spans="1:3" x14ac:dyDescent="0.2">
      <c r="A7" s="63"/>
      <c r="B7" s="46"/>
      <c r="C7" s="64"/>
    </row>
    <row r="8" spans="1:3" x14ac:dyDescent="0.2">
      <c r="A8" s="54" t="s">
        <v>400</v>
      </c>
      <c r="B8" s="65"/>
      <c r="C8" s="88">
        <f>SUM(C9:C29)</f>
        <v>13345243.080000002</v>
      </c>
    </row>
    <row r="9" spans="1:3" x14ac:dyDescent="0.2">
      <c r="A9" s="79">
        <v>2.1</v>
      </c>
      <c r="B9" s="70" t="s">
        <v>242</v>
      </c>
      <c r="C9" s="92">
        <v>0</v>
      </c>
    </row>
    <row r="10" spans="1:3" x14ac:dyDescent="0.2">
      <c r="A10" s="79">
        <v>2.2000000000000002</v>
      </c>
      <c r="B10" s="70" t="s">
        <v>239</v>
      </c>
      <c r="C10" s="92">
        <v>681236.87</v>
      </c>
    </row>
    <row r="11" spans="1:3" x14ac:dyDescent="0.2">
      <c r="A11" s="75">
        <v>2.2999999999999998</v>
      </c>
      <c r="B11" s="62" t="s">
        <v>111</v>
      </c>
      <c r="C11" s="92">
        <v>0</v>
      </c>
    </row>
    <row r="12" spans="1:3" x14ac:dyDescent="0.2">
      <c r="A12" s="75">
        <v>2.4</v>
      </c>
      <c r="B12" s="62" t="s">
        <v>112</v>
      </c>
      <c r="C12" s="92">
        <v>0</v>
      </c>
    </row>
    <row r="13" spans="1:3" x14ac:dyDescent="0.2">
      <c r="A13" s="75">
        <v>2.5</v>
      </c>
      <c r="B13" s="62" t="s">
        <v>113</v>
      </c>
      <c r="C13" s="92">
        <v>0</v>
      </c>
    </row>
    <row r="14" spans="1:3" x14ac:dyDescent="0.2">
      <c r="A14" s="75">
        <v>2.6</v>
      </c>
      <c r="B14" s="62" t="s">
        <v>114</v>
      </c>
      <c r="C14" s="92">
        <v>0</v>
      </c>
    </row>
    <row r="15" spans="1:3" x14ac:dyDescent="0.2">
      <c r="A15" s="75">
        <v>2.7</v>
      </c>
      <c r="B15" s="62" t="s">
        <v>115</v>
      </c>
      <c r="C15" s="92">
        <v>0</v>
      </c>
    </row>
    <row r="16" spans="1:3" x14ac:dyDescent="0.2">
      <c r="A16" s="75">
        <v>2.8</v>
      </c>
      <c r="B16" s="62" t="s">
        <v>116</v>
      </c>
      <c r="C16" s="92">
        <v>561347</v>
      </c>
    </row>
    <row r="17" spans="1:3" x14ac:dyDescent="0.2">
      <c r="A17" s="75">
        <v>2.9</v>
      </c>
      <c r="B17" s="62" t="s">
        <v>118</v>
      </c>
      <c r="C17" s="92">
        <v>0</v>
      </c>
    </row>
    <row r="18" spans="1:3" x14ac:dyDescent="0.2">
      <c r="A18" s="75" t="s">
        <v>401</v>
      </c>
      <c r="B18" s="62" t="s">
        <v>402</v>
      </c>
      <c r="C18" s="92">
        <v>0</v>
      </c>
    </row>
    <row r="19" spans="1:3" x14ac:dyDescent="0.2">
      <c r="A19" s="75" t="s">
        <v>427</v>
      </c>
      <c r="B19" s="62" t="s">
        <v>120</v>
      </c>
      <c r="C19" s="92">
        <v>0</v>
      </c>
    </row>
    <row r="20" spans="1:3" x14ac:dyDescent="0.2">
      <c r="A20" s="75" t="s">
        <v>428</v>
      </c>
      <c r="B20" s="62" t="s">
        <v>403</v>
      </c>
      <c r="C20" s="92">
        <v>10518298.48</v>
      </c>
    </row>
    <row r="21" spans="1:3" x14ac:dyDescent="0.2">
      <c r="A21" s="75" t="s">
        <v>429</v>
      </c>
      <c r="B21" s="62" t="s">
        <v>404</v>
      </c>
      <c r="C21" s="92">
        <v>1584360.73</v>
      </c>
    </row>
    <row r="22" spans="1:3" x14ac:dyDescent="0.2">
      <c r="A22" s="75" t="s">
        <v>430</v>
      </c>
      <c r="B22" s="62" t="s">
        <v>405</v>
      </c>
      <c r="C22" s="92">
        <v>0</v>
      </c>
    </row>
    <row r="23" spans="1:3" x14ac:dyDescent="0.2">
      <c r="A23" s="75" t="s">
        <v>406</v>
      </c>
      <c r="B23" s="62" t="s">
        <v>407</v>
      </c>
      <c r="C23" s="92">
        <v>0</v>
      </c>
    </row>
    <row r="24" spans="1:3" x14ac:dyDescent="0.2">
      <c r="A24" s="75" t="s">
        <v>408</v>
      </c>
      <c r="B24" s="62" t="s">
        <v>409</v>
      </c>
      <c r="C24" s="92">
        <v>0</v>
      </c>
    </row>
    <row r="25" spans="1:3" x14ac:dyDescent="0.2">
      <c r="A25" s="75" t="s">
        <v>410</v>
      </c>
      <c r="B25" s="62" t="s">
        <v>411</v>
      </c>
      <c r="C25" s="92">
        <v>0</v>
      </c>
    </row>
    <row r="26" spans="1:3" x14ac:dyDescent="0.2">
      <c r="A26" s="75" t="s">
        <v>412</v>
      </c>
      <c r="B26" s="62" t="s">
        <v>413</v>
      </c>
      <c r="C26" s="92">
        <v>0</v>
      </c>
    </row>
    <row r="27" spans="1:3" x14ac:dyDescent="0.2">
      <c r="A27" s="75" t="s">
        <v>414</v>
      </c>
      <c r="B27" s="62" t="s">
        <v>415</v>
      </c>
      <c r="C27" s="92">
        <v>0</v>
      </c>
    </row>
    <row r="28" spans="1:3" x14ac:dyDescent="0.2">
      <c r="A28" s="75" t="s">
        <v>416</v>
      </c>
      <c r="B28" s="62" t="s">
        <v>417</v>
      </c>
      <c r="C28" s="92">
        <v>0</v>
      </c>
    </row>
    <row r="29" spans="1:3" x14ac:dyDescent="0.2">
      <c r="A29" s="75" t="s">
        <v>418</v>
      </c>
      <c r="B29" s="70" t="s">
        <v>419</v>
      </c>
      <c r="C29" s="92">
        <v>0</v>
      </c>
    </row>
    <row r="30" spans="1:3" x14ac:dyDescent="0.2">
      <c r="A30" s="76"/>
      <c r="B30" s="71"/>
      <c r="C30" s="72"/>
    </row>
    <row r="31" spans="1:3" x14ac:dyDescent="0.2">
      <c r="A31" s="73" t="s">
        <v>420</v>
      </c>
      <c r="B31" s="74"/>
      <c r="C31" s="93">
        <f>SUM(C32:C38)</f>
        <v>12828900.379999999</v>
      </c>
    </row>
    <row r="32" spans="1:3" x14ac:dyDescent="0.2">
      <c r="A32" s="75" t="s">
        <v>421</v>
      </c>
      <c r="B32" s="62" t="s">
        <v>311</v>
      </c>
      <c r="C32" s="92">
        <v>11093205.91</v>
      </c>
    </row>
    <row r="33" spans="1:3" x14ac:dyDescent="0.2">
      <c r="A33" s="75" t="s">
        <v>422</v>
      </c>
      <c r="B33" s="62" t="s">
        <v>37</v>
      </c>
      <c r="C33" s="92">
        <v>0</v>
      </c>
    </row>
    <row r="34" spans="1:3" x14ac:dyDescent="0.2">
      <c r="A34" s="75" t="s">
        <v>423</v>
      </c>
      <c r="B34" s="62" t="s">
        <v>321</v>
      </c>
      <c r="C34" s="92">
        <v>0</v>
      </c>
    </row>
    <row r="35" spans="1:3" x14ac:dyDescent="0.2">
      <c r="A35" s="75" t="s">
        <v>424</v>
      </c>
      <c r="B35" s="62" t="s">
        <v>327</v>
      </c>
      <c r="C35" s="92">
        <v>0.79</v>
      </c>
    </row>
    <row r="36" spans="1:3" x14ac:dyDescent="0.2">
      <c r="A36" s="75" t="s">
        <v>425</v>
      </c>
      <c r="B36" s="62" t="s">
        <v>335</v>
      </c>
      <c r="C36" s="92">
        <v>0</v>
      </c>
    </row>
    <row r="37" spans="1:3" x14ac:dyDescent="0.2">
      <c r="A37" s="75" t="s">
        <v>493</v>
      </c>
      <c r="B37" s="62" t="s">
        <v>537</v>
      </c>
      <c r="C37" s="92">
        <v>0</v>
      </c>
    </row>
    <row r="38" spans="1:3" x14ac:dyDescent="0.2">
      <c r="A38" s="75" t="s">
        <v>494</v>
      </c>
      <c r="B38" s="70" t="s">
        <v>426</v>
      </c>
      <c r="C38" s="94">
        <v>1735693.68</v>
      </c>
    </row>
    <row r="39" spans="1:3" x14ac:dyDescent="0.2">
      <c r="A39" s="63"/>
      <c r="B39" s="66"/>
      <c r="C39" s="67"/>
    </row>
    <row r="40" spans="1:3" x14ac:dyDescent="0.2">
      <c r="A40" s="68" t="s">
        <v>492</v>
      </c>
      <c r="B40" s="44"/>
      <c r="C40" s="87">
        <f>C6-C8+C31</f>
        <v>57088797.699999988</v>
      </c>
    </row>
    <row r="42" spans="1:3" x14ac:dyDescent="0.2">
      <c r="B42" s="29" t="s">
        <v>546</v>
      </c>
    </row>
    <row r="43" spans="1:3" x14ac:dyDescent="0.2">
      <c r="B43" s="29" t="s">
        <v>547</v>
      </c>
    </row>
    <row r="56" spans="2:2" x14ac:dyDescent="0.2">
      <c r="B56" s="22"/>
    </row>
    <row r="57" spans="2:2" x14ac:dyDescent="0.2">
      <c r="B57" s="22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2026-04-30T15:53:08Z</cp:lastPrinted>
  <dcterms:created xsi:type="dcterms:W3CDTF">2012-12-11T20:36:24Z</dcterms:created>
  <dcterms:modified xsi:type="dcterms:W3CDTF">2026-04-30T15:53:46Z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