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dadmon\Desktop\2DO TRIMESTRE 2026\ESTADOS E INFORMES CONTABLES\"/>
    </mc:Choice>
  </mc:AlternateContent>
  <xr:revisionPtr revIDLastSave="0" documentId="13_ncr:1_{53381F8C-BBCD-4A1B-84A9-72EECC843D35}" xr6:coauthVersionLast="45" xr6:coauthVersionMax="47" xr10:uidLastSave="{00000000-0000-0000-0000-000000000000}"/>
  <bookViews>
    <workbookView xWindow="-120" yWindow="-120" windowWidth="29040" windowHeight="15840" tabRatio="863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</sheets>
  <definedNames>
    <definedName name="_xlnm.Print_Titles" localSheetId="1">ACT!$1:$4</definedName>
    <definedName name="_xlnm.Print_Titles" localSheetId="4">EFE!$1:$4</definedName>
    <definedName name="_xlnm.Print_Titles" localSheetId="2">ESF!$1:$4</definedName>
  </definedNames>
  <calcPr calcId="191029"/>
</workbook>
</file>

<file path=xl/calcChain.xml><?xml version="1.0" encoding="utf-8"?>
<calcChain xmlns="http://schemas.openxmlformats.org/spreadsheetml/2006/main">
  <c r="D112" i="62" l="1"/>
  <c r="C112" i="62"/>
  <c r="D106" i="62"/>
  <c r="C106" i="62"/>
  <c r="E9" i="61" l="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D38" i="62" l="1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F76" i="59" s="1"/>
  <c r="E64" i="59"/>
  <c r="D64" i="59"/>
  <c r="C64" i="59"/>
  <c r="E56" i="59"/>
  <c r="D56" i="59"/>
  <c r="C56" i="59"/>
  <c r="E127" i="59" l="1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<sst xmlns="http://schemas.openxmlformats.org/spreadsheetml/2006/main" count="791" uniqueCount="537">
  <si>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</si>
  <si>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</si>
  <si>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</si>
  <si>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</si>
  <si>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</si>
  <si>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</si>
  <si>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</si>
  <si>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</si>
  <si>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</si>
  <si>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</si>
  <si>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</si>
  <si>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</si>
  <si>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</si>
  <si>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</si>
  <si>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</si>
  <si>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</si>
  <si>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</si>
  <si>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</si>
  <si>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</si>
  <si>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</si>
  <si>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</si>
  <si>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</si>
  <si>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</si>
  <si>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</si>
  <si>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</si>
  <si>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</si>
  <si>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</si>
  <si>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</si>
  <si>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</si>
  <si>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</si>
  <si>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</si>
  <si>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</si>
  <si>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</si>
  <si>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</si>
  <si>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</si>
  <si>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</si>
  <si>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</si>
  <si>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</si>
  <si>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</si>
  <si>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</si>
  <si>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</si>
  <si>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</si>
  <si>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</si>
  <si>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</si>
  <si>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</si>
  <si>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</si>
  <si>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</si>
  <si>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</si>
  <si>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</si>
  <si>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</si>
  <si>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</si>
  <si>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</si>
  <si>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</si>
  <si>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</si>
  <si>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</si>
  <si>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</si>
  <si>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</si>
  <si>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</si>
  <si>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</si>
  <si>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</si>
  <si>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</si>
  <si>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</si>
  <si>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</si>
  <si>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</si>
  <si>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</si>
  <si>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</si>
  <si>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</si>
  <si>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</si>
  <si>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</si>
  <si>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</si>
  <si>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</si>
  <si>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</si>
  <si>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</si>
  <si>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</si>
  <si>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</si>
  <si>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</si>
  <si>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</si>
  <si>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</si>
  <si>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</si>
  <si>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</si>
  <si>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</si>
  <si>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</si>
  <si>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</si>
  <si>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</si>
  <si>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</si>
  <si>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</si>
  <si>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</si>
  <si>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</si>
  <si>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</si>
  <si>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</si>
  <si>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</si>
  <si>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</si>
  <si>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</si>
  <si>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</si>
  <si>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</si>
  <si>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</si>
  <si>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</si>
  <si>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</si>
  <si>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</si>
  <si>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</si>
  <si>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</si>
  <si>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</si>
  <si>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</si>
  <si>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</si>
  <si>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</si>
  <si>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</si>
  <si>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</si>
  <si>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</si>
  <si>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</si>
  <si>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</si>
  <si>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</si>
  <si>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</si>
  <si>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</si>
  <si>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</si>
  <si>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</si>
  <si>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</si>
  <si>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</si>
  <si>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</si>
  <si>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</si>
  <si>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</si>
  <si>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</si>
  <si>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</si>
  <si>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</si>
  <si>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</si>
  <si>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</si>
  <si>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</si>
  <si>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</si>
  <si>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</si>
  <si>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</si>
  <si>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</si>
  <si>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</si>
  <si>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</si>
  <si>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</si>
  <si>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</si>
  <si>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</si>
  <si>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</si>
  <si>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</si>
  <si>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</si>
  <si>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</si>
  <si>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</si>
  <si>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</si>
  <si>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</si>
  <si>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</si>
  <si>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</si>
  <si>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</si>
  <si>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</si>
  <si>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</si>
  <si>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</si>
  <si>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</si>
  <si>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</si>
  <si>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</si>
  <si>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</si>
  <si>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</si>
  <si>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</si>
  <si>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</si>
  <si>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</si>
  <si>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</si>
  <si>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</si>
  <si>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</si>
  <si>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</si>
  <si>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</si>
  <si>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</si>
  <si>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</si>
  <si>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</si>
  <si>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</si>
  <si>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</si>
  <si>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</si>
  <si>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</si>
  <si>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</si>
  <si>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</si>
  <si>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</si>
  <si>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</si>
  <si>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</si>
  <si>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</si>
  <si>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</si>
  <si>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</si>
  <si>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</si>
  <si>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</si>
  <si>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</si>
  <si>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</si>
  <si>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</si>
  <si>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</si>
  <si>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</si>
  <si>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</si>
  <si>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</si>
  <si>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</si>
  <si>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</si>
  <si>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</si>
  <si>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</si>
  <si>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</si>
  <si>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</si>
  <si>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</si>
  <si>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</si>
  <si>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</si>
  <si>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</si>
  <si>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</si>
  <si>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</si>
  <si>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</si>
  <si>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</si>
  <si>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</si>
  <si>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</si>
  <si>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</si>
  <si>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</si>
  <si>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</si>
  <si>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</si>
  <si>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</si>
  <si>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</si>
  <si>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</si>
  <si>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</si>
  <si>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</si>
  <si>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</si>
  <si>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</si>
  <si>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</si>
  <si>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</si>
  <si>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</si>
  <si>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</si>
  <si>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</si>
  <si>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</si>
  <si>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</si>
  <si>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</si>
  <si>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</si>
  <si>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</si>
  <si>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</si>
  <si>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</si>
  <si>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</si>
  <si>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</si>
  <si>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</si>
  <si>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</si>
  <si>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</si>
  <si>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</si>
  <si>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</si>
  <si>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</si>
  <si>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</si>
  <si>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</si>
  <si>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</si>
  <si>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</si>
  <si>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</si>
  <si>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</si>
  <si>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</si>
  <si>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</si>
  <si>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</si>
  <si>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</si>
  <si>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</si>
  <si>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</si>
  <si>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</si>
  <si>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</si>
  <si>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</si>
  <si>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</si>
  <si>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</si>
  <si>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</si>
  <si>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</si>
  <si>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</si>
  <si>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</si>
  <si>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</si>
  <si>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</si>
  <si>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</si>
  <si>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</si>
  <si>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</si>
  <si>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</si>
  <si>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</si>
  <si>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</si>
  <si>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</si>
  <si>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</si>
  <si>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</si>
  <si>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</si>
  <si>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</si>
  <si>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</si>
  <si>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</si>
  <si>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</si>
  <si>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</si>
  <si>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</si>
  <si>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</si>
  <si>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</si>
  <si>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</si>
  <si>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</si>
  <si>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</si>
  <si>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</si>
  <si>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</si>
  <si>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</si>
  <si>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</si>
  <si>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</si>
  <si>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</si>
  <si>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</si>
  <si>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</si>
  <si>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</si>
  <si>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</si>
  <si>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</si>
  <si>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</si>
  <si>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</si>
  <si>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</si>
  <si>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</si>
  <si>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</si>
  <si>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</si>
  <si>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</si>
  <si>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</si>
  <si>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</si>
  <si>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</si>
  <si>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</si>
  <si>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</si>
  <si>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</si>
  <si>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</si>
  <si>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</si>
  <si>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</si>
  <si>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</si>
  <si>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</si>
  <si>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</si>
  <si>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</si>
  <si>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</si>
  <si>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</si>
  <si>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</si>
  <si>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</si>
  <si>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</si>
  <si>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</si>
  <si>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</si>
  <si>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</si>
  <si>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</si>
  <si>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</si>
  <si>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</si>
  <si>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</si>
  <si>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</si>
  <si>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</si>
  <si>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</si>
  <si>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</si>
  <si>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</si>
  <si>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</si>
  <si>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</si>
  <si>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</si>
  <si>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</si>
  <si>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</si>
  <si>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</si>
  <si>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</si>
  <si>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</si>
  <si>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</si>
  <si>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</si>
  <si>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</si>
  <si>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</si>
  <si>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</si>
  <si>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</si>
  <si>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</si>
  <si>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</si>
  <si>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</si>
  <si>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</si>
  <si>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</si>
  <si>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</si>
  <si>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</si>
  <si>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</si>
  <si>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</si>
  <si>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</si>
  <si>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</si>
  <si>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</si>
  <si>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</si>
  <si>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</si>
  <si>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</si>
  <si>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</si>
  <si>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</si>
  <si>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</si>
  <si>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</si>
  <si>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</si>
  <si>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</si>
  <si>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</si>
  <si>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</si>
  <si>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</si>
  <si>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</si>
  <si>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</si>
  <si>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</si>
  <si>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</si>
  <si>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</si>
  <si>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</si>
  <si>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</si>
  <si>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</si>
  <si>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</si>
  <si>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</si>
  <si>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</si>
  <si>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</si>
  <si>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</si>
  <si>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</si>
  <si>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</si>
  <si>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</si>
  <si>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</si>
  <si>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</si>
  <si>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</si>
  <si>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</si>
  <si>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</si>
  <si>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</si>
  <si>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</si>
  <si>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</si>
  <si>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</si>
  <si>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</si>
  <si>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</si>
  <si>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</si>
  <si>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</si>
  <si>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</si>
  <si>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</si>
  <si>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</si>
  <si>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</si>
  <si>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</si>
  <si>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</si>
  <si>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</si>
  <si>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</si>
  <si>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</si>
  <si>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</si>
  <si>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</si>
  <si>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</si>
  <si>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</si>
  <si>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</si>
  <si>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</si>
  <si>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</si>
  <si>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</si>
  <si>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</si>
  <si>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</si>
  <si>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</si>
  <si>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</si>
  <si>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</si>
  <si>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</si>
  <si>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</si>
  <si>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</si>
  <si>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</si>
  <si>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</si>
  <si>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</si>
  <si>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</si>
  <si>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</si>
  <si>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</si>
  <si>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</si>
  <si>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</si>
  <si>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</si>
  <si>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</si>
  <si>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</si>
  <si>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</si>
  <si>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</si>
  <si>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</si>
  <si>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</si>
  <si>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</si>
  <si>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</si>
  <si>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</si>
  <si>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</si>
  <si>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</si>
  <si>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</si>
  <si>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</si>
  <si>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</si>
  <si>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</si>
  <si>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</si>
  <si>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</si>
  <si>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</si>
  <si>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</si>
  <si>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</si>
  <si>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</si>
  <si>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</si>
  <si>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</si>
  <si>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</si>
  <si>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</si>
  <si>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</si>
  <si>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</si>
  <si>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</si>
  <si>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</si>
  <si>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</si>
  <si>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</si>
  <si>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</si>
  <si>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</si>
  <si>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</si>
  <si>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</si>
  <si>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</si>
  <si>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</si>
  <si>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</si>
  <si>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</si>
  <si>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</si>
  <si>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</si>
  <si>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</si>
  <si>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</si>
  <si>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</si>
  <si>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</si>
  <si>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</si>
  <si>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</si>
  <si>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</si>
  <si>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</si>
  <si>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</si>
  <si>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</si>
  <si>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</si>
  <si>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</si>
  <si>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</si>
  <si>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</si>
  <si>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</si>
  <si>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</si>
  <si>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</si>
  <si>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</si>
  <si>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</si>
  <si>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</si>
  <si>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</si>
  <si>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</si>
  <si>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</si>
  <si>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</si>
  <si>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</si>
  <si>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</si>
  <si>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</si>
  <si>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</si>
  <si>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</si>
  <si>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</si>
  <si>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</si>
  <si>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</si>
  <si>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</si>
  <si>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</si>
  <si>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</si>
  <si>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</si>
  <si>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</si>
  <si>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</si>
  <si>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</si>
  <si>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</si>
  <si>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</si>
  <si>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</si>
  <si>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</si>
  <si>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</si>
  <si>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</si>
  <si>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</si>
  <si>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</si>
  <si>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</si>
  <si>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</si>
  <si>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</si>
  <si>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</si>
  <si>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</si>
  <si>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</si>
  <si>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</si>
  <si>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</si>
  <si>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</si>
  <si>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</si>
  <si>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Cambios en Estimaciones Contables</t>
  </si>
  <si>
    <t>Resultado del Ejercicio Ahorro/Desahorro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</si>
  <si>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</si>
  <si>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</si>
  <si>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</si>
  <si>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</si>
  <si>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</si>
  <si>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</si>
  <si>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</si>
  <si>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ESF-11 OTROS ACTIVOS</t>
  </si>
  <si>
    <t>COMITÉ MUNICIPAL DE AGUA POTABLE Y ALCANTARILLADO DE SALAMANCA, GUANAJUATO.</t>
  </si>
  <si>
    <t>Del 1 de Enero al 30 de Junio de 2026</t>
  </si>
  <si>
    <t>Bajo protesta de decir verdad declaramos que los Estados Financieros y sus notas, son razonablemente correctos y</t>
  </si>
  <si>
    <t xml:space="preserve">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</si>
</sst>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9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1" xfId="13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11" fillId="3" borderId="0" xfId="8" applyFont="1" applyFill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1" fillId="0" borderId="0" xfId="8" applyFont="1"/>
    <xf numFmtId="0" fontId="12" fillId="0" borderId="0" xfId="8" applyFont="1"/>
    <xf numFmtId="0" fontId="12" fillId="0" borderId="0" xfId="8" applyFont="1" applyAlignment="1">
      <alignment wrapText="1"/>
    </xf>
    <xf numFmtId="0" fontId="9" fillId="0" borderId="0" xfId="8" applyFont="1" applyAlignment="1">
      <alignment wrapText="1"/>
    </xf>
    <xf numFmtId="0" fontId="12" fillId="5" borderId="0" xfId="8" applyFont="1" applyFill="1" applyAlignment="1">
      <alignment wrapText="1"/>
    </xf>
    <xf numFmtId="0" fontId="1" fillId="0" borderId="0" xfId="3" applyFont="1" applyAlignment="1" applyProtection="1">
      <alignment vertical="top"/>
      <protection locked="0"/>
    </xf>
    <xf numFmtId="0" fontId="1" fillId="0" borderId="0" xfId="3" applyFont="1" applyAlignment="1" applyProtection="1">
      <alignment horizontal="center" vertical="top"/>
      <protection locked="0"/>
    </xf>
    <xf numFmtId="3" fontId="5" fillId="0" borderId="0" xfId="10" applyNumberFormat="1" applyFont="1"/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11" fillId="4" borderId="0" xfId="8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</cellXfs>
  <cellStyles count="89">
    <cellStyle name="Euro" xfId="27" xr:uid="{E2752E16-FC76-4758-A721-0727E44A703E}"/>
    <cellStyle name="Hipervínculo" xfId="11" builtinId="8"/>
    <cellStyle name="Millares" xfId="18" builtinId="3"/>
    <cellStyle name="Millares 2" xfId="1" xr:uid="{00000000-0005-0000-0000-000002000000}"/>
    <cellStyle name="Millares 2 10" xfId="28" xr:uid="{2F4DD5C0-61C2-4082-BDFC-9578F9A1D7AD}"/>
    <cellStyle name="Millares 2 2" xfId="15" xr:uid="{00000000-0005-0000-0000-000003000000}"/>
    <cellStyle name="Millares 2 2 2" xfId="21" xr:uid="{00000000-0005-0000-0000-000004000000}"/>
    <cellStyle name="Millares 2 2 2 2" xfId="81" xr:uid="{E53BB13D-62AA-4DA2-9764-B220A7594852}"/>
    <cellStyle name="Millares 2 2 3" xfId="71" xr:uid="{F9F2D327-388A-4DCD-9C42-2B20A079B5DB}"/>
    <cellStyle name="Millares 2 2 4" xfId="61" xr:uid="{DACA42A3-F637-4BDF-BBFC-6A63F00EDBF4}"/>
    <cellStyle name="Millares 2 2 5" xfId="51" xr:uid="{6F36D61B-A5BE-4648-91E5-B74E772122D6}"/>
    <cellStyle name="Millares 2 2 6" xfId="41" xr:uid="{22045CA3-FC85-4371-9EA6-3A0A8018E35A}"/>
    <cellStyle name="Millares 2 2 7" xfId="29" xr:uid="{6BDF41A1-F4CD-46A2-A13E-03494586E50B}"/>
    <cellStyle name="Millares 2 3" xfId="16" xr:uid="{00000000-0005-0000-0000-000005000000}"/>
    <cellStyle name="Millares 2 3 2" xfId="22" xr:uid="{00000000-0005-0000-0000-000006000000}"/>
    <cellStyle name="Millares 2 3 2 2" xfId="82" xr:uid="{CDE2C1B6-D439-4453-A9F7-4A98E45F416C}"/>
    <cellStyle name="Millares 2 3 3" xfId="72" xr:uid="{DB443C5F-45A5-4F76-B53C-563DEEFDE725}"/>
    <cellStyle name="Millares 2 3 4" xfId="62" xr:uid="{C337EAC3-E3F0-472C-B431-54A87E915FC9}"/>
    <cellStyle name="Millares 2 3 5" xfId="52" xr:uid="{D928C355-5E14-4826-8860-A43192A04434}"/>
    <cellStyle name="Millares 2 3 6" xfId="42" xr:uid="{F17E3113-3724-4F61-8874-66DAA431DBFF}"/>
    <cellStyle name="Millares 2 3 7" xfId="30" xr:uid="{98BD1FF6-BC0D-49C1-AD20-D18674C36A49}"/>
    <cellStyle name="Millares 2 4" xfId="20" xr:uid="{00000000-0005-0000-0000-000007000000}"/>
    <cellStyle name="Millares 2 4 2" xfId="88" xr:uid="{EC6D7653-C5BD-4502-8299-F4979CB98DAA}"/>
    <cellStyle name="Millares 2 4 3" xfId="79" xr:uid="{A23ED731-B5E5-4390-AEF0-0F9FC1E73EFD}"/>
    <cellStyle name="Millares 2 4 4" xfId="69" xr:uid="{7A40719E-07A3-4BE8-A7FB-CDDEA383C134}"/>
    <cellStyle name="Millares 2 4 5" xfId="59" xr:uid="{ECE26F35-1AF4-4F43-97ED-828A6A5043E1}"/>
    <cellStyle name="Millares 2 4 6" xfId="49" xr:uid="{80DCC986-609B-4162-853D-FAF072676E19}"/>
    <cellStyle name="Millares 2 4 7" xfId="39" xr:uid="{171DC5ED-3BA8-43B8-A28E-1195589F8D0E}"/>
    <cellStyle name="Millares 2 5" xfId="80" xr:uid="{9C8BCE35-BB60-4DAA-9589-ABFC4B070D43}"/>
    <cellStyle name="Millares 2 6" xfId="70" xr:uid="{D39526BB-3941-408A-B94D-1553FE7636A9}"/>
    <cellStyle name="Millares 2 7" xfId="60" xr:uid="{1132EF86-0DCB-4804-940A-6FB4508F69AF}"/>
    <cellStyle name="Millares 2 8" xfId="50" xr:uid="{FA008520-7E93-450B-85A6-9484A0522112}"/>
    <cellStyle name="Millares 2 9" xfId="40" xr:uid="{6AC660D5-D057-43B8-A251-EB52F4184E3A}"/>
    <cellStyle name="Millares 3" xfId="19" xr:uid="{00000000-0005-0000-0000-000008000000}"/>
    <cellStyle name="Millares 3 2" xfId="25" xr:uid="{00000000-0005-0000-0000-000009000000}"/>
    <cellStyle name="Millares 3 2 2" xfId="83" xr:uid="{99874412-8AD9-4D5C-8896-BB92F726DE98}"/>
    <cellStyle name="Millares 3 3" xfId="73" xr:uid="{2D9FC1AA-EF6E-42EA-B1A6-D11348CEE81A}"/>
    <cellStyle name="Millares 3 4" xfId="63" xr:uid="{4BA26AB3-C098-4D61-B27B-71642258C27A}"/>
    <cellStyle name="Millares 3 5" xfId="53" xr:uid="{956096EE-05EB-4980-BC76-927ABB537997}"/>
    <cellStyle name="Millares 3 6" xfId="43" xr:uid="{3ABA0A86-B717-4B9D-9558-BF81EB5DF3E9}"/>
    <cellStyle name="Millares 3 7" xfId="31" xr:uid="{6DDD4F3B-B532-4860-8B35-42846BD41E4F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Moneda 2" xfId="32" xr:uid="{57AAAB63-8E89-45CB-8486-4BFEAC21E987}"/>
    <cellStyle name="Moneda 2 2" xfId="84" xr:uid="{76756589-8F0F-48E3-A905-962B1404860F}"/>
    <cellStyle name="Moneda 2 3" xfId="74" xr:uid="{493F02F4-D586-435C-BB80-DDEF97B1EF3B}"/>
    <cellStyle name="Moneda 2 4" xfId="64" xr:uid="{2EF05847-5A38-40F4-BA10-0D02A6C87990}"/>
    <cellStyle name="Moneda 2 5" xfId="54" xr:uid="{C6AEDFB4-5CC4-4F97-860B-7C38B46912B7}"/>
    <cellStyle name="Moneda 2 6" xfId="44" xr:uid="{5A6FF7AE-EF2B-4D8D-898B-B1B9E05AB099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2 3 2" xfId="85" xr:uid="{FA59E0E5-0ADC-45D2-B3B7-8193E055435E}"/>
    <cellStyle name="Normal 2 4" xfId="75" xr:uid="{D832B244-7406-461D-A6B3-8CD4B39B9965}"/>
    <cellStyle name="Normal 2 5" xfId="65" xr:uid="{BDB9A6EF-AA37-4827-8A6A-782A60EAC3A5}"/>
    <cellStyle name="Normal 2 6" xfId="55" xr:uid="{423ADB2C-4134-4032-BF9A-A5073A7AA843}"/>
    <cellStyle name="Normal 2 7" xfId="45" xr:uid="{807DADEA-309F-46BA-B396-FEB554C6A1F8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3 3 2" xfId="76" xr:uid="{11359FF2-BD25-4164-9EAA-5A2C3B72F7C4}"/>
    <cellStyle name="Normal 3 4" xfId="66" xr:uid="{C75FAAFF-AAAD-475A-9F8B-0FFF02E74943}"/>
    <cellStyle name="Normal 3 5" xfId="56" xr:uid="{D483111B-CA24-4DF0-9E44-ED0F5CECD1BC}"/>
    <cellStyle name="Normal 3 6" xfId="46" xr:uid="{DBEA70EF-4FD1-4740-B6D2-45CED4170E6C}"/>
    <cellStyle name="Normal 4" xfId="4" xr:uid="{00000000-0005-0000-0000-000015000000}"/>
    <cellStyle name="Normal 4 2" xfId="34" xr:uid="{DEBFDBBF-A7D6-4DC9-A4E3-4E8762A7EE52}"/>
    <cellStyle name="Normal 4 3" xfId="33" xr:uid="{0872EEC0-37A9-4EF3-BE09-BE31A4F69EB0}"/>
    <cellStyle name="Normal 5" xfId="5" xr:uid="{00000000-0005-0000-0000-000016000000}"/>
    <cellStyle name="Normal 5 2" xfId="36" xr:uid="{C7F7D23C-ED45-4271-92AB-C5831D3FCA7A}"/>
    <cellStyle name="Normal 5 3" xfId="35" xr:uid="{9B98F15A-C431-4911-9897-6998A53DC397}"/>
    <cellStyle name="Normal 56" xfId="6" xr:uid="{00000000-0005-0000-0000-000017000000}"/>
    <cellStyle name="Normal 6" xfId="37" xr:uid="{4CF62AB5-98B4-4E82-8ADA-17075DB6EFA7}"/>
    <cellStyle name="Normal 6 2" xfId="38" xr:uid="{CBA4B833-571B-4157-95D2-BC1E42490DAE}"/>
    <cellStyle name="Normal 6 2 2" xfId="87" xr:uid="{50382AA6-1B83-49C9-87AD-1189C5CB3066}"/>
    <cellStyle name="Normal 6 2 3" xfId="78" xr:uid="{EBF29FF6-A8EB-464B-979C-436DE0B308AE}"/>
    <cellStyle name="Normal 6 2 4" xfId="68" xr:uid="{C64D5039-EBA3-43C3-9D4C-6CFDDC2EAE19}"/>
    <cellStyle name="Normal 6 2 5" xfId="58" xr:uid="{F3C25705-87ED-4C28-9F98-4EB84002B8A7}"/>
    <cellStyle name="Normal 6 2 6" xfId="48" xr:uid="{EEFF4C85-E6AB-4150-9488-6C05FECE5468}"/>
    <cellStyle name="Normal 6 3" xfId="86" xr:uid="{7C9F16C6-F5A5-4B3B-A46C-DC2118EE1E3F}"/>
    <cellStyle name="Normal 6 4" xfId="77" xr:uid="{C6FDA1A2-689F-4FD8-982D-A4478B78E8F9}"/>
    <cellStyle name="Normal 6 5" xfId="67" xr:uid="{7AFE7EEE-CFF0-44AE-8E54-A7B0C6F59C14}"/>
    <cellStyle name="Normal 6 6" xfId="57" xr:uid="{2E81ED5B-6F4F-4FEE-8621-B3534E63C8CA}"/>
    <cellStyle name="Normal 6 7" xfId="47" xr:uid="{5627458C-B273-47E0-BB00-E72EECF7477F}"/>
    <cellStyle name="Normal 7" xfId="26" xr:uid="{F4ED5CD2-56EA-4DF6-BED6-A7AF61680F68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1</xdr:row>
      <xdr:rowOff>60960</xdr:rowOff>
    </xdr:from>
    <xdr:to>
      <xdr:col>0</xdr:col>
      <xdr:colOff>772668</xdr:colOff>
      <xdr:row>3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864515-63C0-4EC1-A05A-56AC55FB2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266700"/>
          <a:ext cx="551688" cy="4648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472440</xdr:colOff>
      <xdr:row>1</xdr:row>
      <xdr:rowOff>99060</xdr:rowOff>
    </xdr:from>
    <xdr:to>
      <xdr:col>1</xdr:col>
      <xdr:colOff>338328</xdr:colOff>
      <xdr:row>3</xdr:row>
      <xdr:rowOff>91440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923C9-D1A4-40DD-B9FF-92109436B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" y="335280"/>
          <a:ext cx="551688" cy="4648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1</xdr:row>
      <xdr:rowOff>68580</xdr:rowOff>
    </xdr:from>
    <xdr:to>
      <xdr:col>1</xdr:col>
      <xdr:colOff>117348</xdr:colOff>
      <xdr:row>3</xdr:row>
      <xdr:rowOff>60960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6F23F2-5540-44D6-8A76-A61D32837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" y="304800"/>
          <a:ext cx="551688" cy="4648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121920</xdr:rowOff>
    </xdr:from>
    <xdr:to>
      <xdr:col>1</xdr:col>
      <xdr:colOff>64008</xdr:colOff>
      <xdr:row>3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2277EF-9B29-4F84-A4B7-37FF93607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358140"/>
          <a:ext cx="551688" cy="4648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358140</xdr:colOff>
      <xdr:row>1</xdr:row>
      <xdr:rowOff>167640</xdr:rowOff>
    </xdr:from>
    <xdr:to>
      <xdr:col>1</xdr:col>
      <xdr:colOff>224028</xdr:colOff>
      <xdr:row>3</xdr:row>
      <xdr:rowOff>160020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5C7B86-286F-45EF-8613-A36CACBC0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" y="403860"/>
          <a:ext cx="551688" cy="4648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106680</xdr:rowOff>
    </xdr:from>
    <xdr:to>
      <xdr:col>1</xdr:col>
      <xdr:colOff>742188</xdr:colOff>
      <xdr:row>3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336A85-A6B0-4306-8B97-36DAEDFA7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" y="335280"/>
          <a:ext cx="551688" cy="4648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169545</xdr:colOff>
      <xdr:row>0</xdr:row>
      <xdr:rowOff>57150</xdr:rowOff>
    </xdr:from>
    <xdr:to>
      <xdr:col>1</xdr:col>
      <xdr:colOff>473583</xdr:colOff>
      <xdr:row>2</xdr:row>
      <xdr:rowOff>49530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C874EF-1146-4DF4-ACCC-AA5329044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45" y="57150"/>
          <a:ext cx="551688" cy="468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53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A6" sqref="A6"/>
    </sheetView>
  </sheetViews>
  <sheetFormatPr baseColWidth="10" defaultColWidth="12.7109375" defaultRowHeight="11.25" x14ac:dyDescent="0.2"/>
  <cols>
    <col min="1" max="1" width="14.7109375" style="1" customWidth="1"/>
    <col min="2" max="2" width="73.7109375" style="1" bestFit="1" customWidth="1"/>
    <col min="3" max="3" width="13.5703125" style="1" customWidth="1"/>
    <col min="4" max="16384" width="12.7109375" style="1"/>
  </cols>
  <sheetData>
    <row r="1" spans="1:4" ht="16.149999999999999" customHeight="1" x14ac:dyDescent="0.2">
      <c r="A1" s="162" t="s">
        <v>533</v>
      </c>
      <c r="B1" s="163"/>
      <c r="C1" s="85" t="s">
        <v>439</v>
      </c>
      <c r="D1" s="86">
        <v>2026</v>
      </c>
    </row>
    <row r="2" spans="1:4" ht="16.149999999999999" customHeight="1" x14ac:dyDescent="0.2">
      <c r="A2" s="164" t="s">
        <v>438</v>
      </c>
      <c r="B2" s="165"/>
      <c r="C2" s="2" t="s">
        <v>440</v>
      </c>
      <c r="D2" s="87" t="s">
        <v>442</v>
      </c>
    </row>
    <row r="3" spans="1:4" ht="16.149999999999999" customHeight="1" x14ac:dyDescent="0.2">
      <c r="A3" s="164" t="s">
        <v>534</v>
      </c>
      <c r="B3" s="165"/>
      <c r="C3" s="2" t="s">
        <v>441</v>
      </c>
      <c r="D3" s="88">
        <v>2</v>
      </c>
    </row>
    <row r="4" spans="1:4" ht="16.149999999999999" customHeight="1" x14ac:dyDescent="0.2">
      <c r="A4" s="164" t="s">
        <v>456</v>
      </c>
      <c r="B4" s="165"/>
      <c r="C4" s="143"/>
      <c r="D4" s="87"/>
    </row>
    <row r="5" spans="1:4" ht="15" customHeight="1" x14ac:dyDescent="0.2">
      <c r="A5" s="144" t="s">
        <v>28</v>
      </c>
      <c r="B5" s="156" t="s">
        <v>29</v>
      </c>
      <c r="C5" s="156"/>
      <c r="D5" s="157"/>
    </row>
    <row r="6" spans="1:4" x14ac:dyDescent="0.2">
      <c r="A6" s="145"/>
      <c r="B6" s="158"/>
      <c r="C6" s="158"/>
      <c r="D6" s="159"/>
    </row>
    <row r="7" spans="1:4" x14ac:dyDescent="0.2">
      <c r="A7" s="145"/>
      <c r="B7" s="160" t="s">
        <v>32</v>
      </c>
      <c r="C7" s="160"/>
      <c r="D7" s="161"/>
    </row>
    <row r="8" spans="1:4" x14ac:dyDescent="0.2">
      <c r="A8" s="145"/>
      <c r="B8" s="137"/>
      <c r="D8" s="140"/>
    </row>
    <row r="9" spans="1:4" x14ac:dyDescent="0.2">
      <c r="A9" s="145"/>
      <c r="B9" s="138" t="s">
        <v>0</v>
      </c>
      <c r="D9" s="140"/>
    </row>
    <row r="10" spans="1:4" x14ac:dyDescent="0.2">
      <c r="A10" s="146" t="s">
        <v>426</v>
      </c>
      <c r="B10" s="139" t="s">
        <v>484</v>
      </c>
      <c r="D10" s="140"/>
    </row>
    <row r="11" spans="1:4" x14ac:dyDescent="0.2">
      <c r="A11" s="146" t="s">
        <v>427</v>
      </c>
      <c r="B11" s="139" t="s">
        <v>226</v>
      </c>
      <c r="D11" s="140"/>
    </row>
    <row r="12" spans="1:4" x14ac:dyDescent="0.2">
      <c r="A12" s="146" t="s">
        <v>1</v>
      </c>
      <c r="B12" s="139" t="s">
        <v>2</v>
      </c>
      <c r="D12" s="140"/>
    </row>
    <row r="13" spans="1:4" x14ac:dyDescent="0.2">
      <c r="A13" s="146" t="s">
        <v>3</v>
      </c>
      <c r="B13" s="139" t="s">
        <v>4</v>
      </c>
      <c r="D13" s="140"/>
    </row>
    <row r="14" spans="1:4" x14ac:dyDescent="0.2">
      <c r="A14" s="146" t="s">
        <v>5</v>
      </c>
      <c r="B14" s="139" t="s">
        <v>6</v>
      </c>
      <c r="D14" s="140"/>
    </row>
    <row r="15" spans="1:4" x14ac:dyDescent="0.2">
      <c r="A15" s="146" t="s">
        <v>40</v>
      </c>
      <c r="B15" s="139" t="s">
        <v>433</v>
      </c>
      <c r="D15" s="140"/>
    </row>
    <row r="16" spans="1:4" x14ac:dyDescent="0.2">
      <c r="A16" s="146" t="s">
        <v>7</v>
      </c>
      <c r="B16" s="139" t="s">
        <v>434</v>
      </c>
      <c r="D16" s="140"/>
    </row>
    <row r="17" spans="1:4" x14ac:dyDescent="0.2">
      <c r="A17" s="146" t="s">
        <v>8</v>
      </c>
      <c r="B17" s="139" t="s">
        <v>39</v>
      </c>
      <c r="D17" s="140"/>
    </row>
    <row r="18" spans="1:4" x14ac:dyDescent="0.2">
      <c r="A18" s="146" t="s">
        <v>9</v>
      </c>
      <c r="B18" s="139" t="s">
        <v>10</v>
      </c>
      <c r="D18" s="140"/>
    </row>
    <row r="19" spans="1:4" x14ac:dyDescent="0.2">
      <c r="A19" s="146" t="s">
        <v>11</v>
      </c>
      <c r="B19" s="139" t="s">
        <v>12</v>
      </c>
      <c r="D19" s="140"/>
    </row>
    <row r="20" spans="1:4" x14ac:dyDescent="0.2">
      <c r="A20" s="146" t="s">
        <v>13</v>
      </c>
      <c r="B20" s="139" t="s">
        <v>14</v>
      </c>
      <c r="D20" s="140"/>
    </row>
    <row r="21" spans="1:4" x14ac:dyDescent="0.2">
      <c r="A21" s="146" t="s">
        <v>15</v>
      </c>
      <c r="B21" s="139" t="s">
        <v>16</v>
      </c>
      <c r="D21" s="140"/>
    </row>
    <row r="22" spans="1:4" x14ac:dyDescent="0.2">
      <c r="A22" s="146" t="s">
        <v>17</v>
      </c>
      <c r="B22" s="139" t="s">
        <v>435</v>
      </c>
      <c r="D22" s="140"/>
    </row>
    <row r="23" spans="1:4" x14ac:dyDescent="0.2">
      <c r="A23" s="146" t="s">
        <v>18</v>
      </c>
      <c r="B23" s="139" t="s">
        <v>19</v>
      </c>
      <c r="D23" s="140"/>
    </row>
    <row r="24" spans="1:4" x14ac:dyDescent="0.2">
      <c r="A24" s="146" t="s">
        <v>20</v>
      </c>
      <c r="B24" s="139" t="s">
        <v>66</v>
      </c>
      <c r="D24" s="140"/>
    </row>
    <row r="25" spans="1:4" x14ac:dyDescent="0.2">
      <c r="A25" s="146" t="s">
        <v>21</v>
      </c>
      <c r="B25" s="139" t="s">
        <v>509</v>
      </c>
      <c r="D25" s="140"/>
    </row>
    <row r="26" spans="1:4" x14ac:dyDescent="0.2">
      <c r="A26" s="146" t="s">
        <v>511</v>
      </c>
      <c r="B26" s="139" t="s">
        <v>512</v>
      </c>
      <c r="D26" s="140"/>
    </row>
    <row r="27" spans="1:4" x14ac:dyDescent="0.2">
      <c r="A27" s="146" t="s">
        <v>510</v>
      </c>
      <c r="B27" s="139" t="s">
        <v>513</v>
      </c>
      <c r="D27" s="140"/>
    </row>
    <row r="28" spans="1:4" x14ac:dyDescent="0.2">
      <c r="A28" s="146" t="s">
        <v>22</v>
      </c>
      <c r="B28" s="139" t="s">
        <v>23</v>
      </c>
      <c r="D28" s="140"/>
    </row>
    <row r="29" spans="1:4" x14ac:dyDescent="0.2">
      <c r="A29" s="146" t="s">
        <v>24</v>
      </c>
      <c r="B29" s="139" t="s">
        <v>25</v>
      </c>
      <c r="D29" s="140"/>
    </row>
    <row r="30" spans="1:4" x14ac:dyDescent="0.2">
      <c r="A30" s="146" t="s">
        <v>26</v>
      </c>
      <c r="B30" s="139" t="s">
        <v>517</v>
      </c>
      <c r="D30" s="140"/>
    </row>
    <row r="31" spans="1:4" x14ac:dyDescent="0.2">
      <c r="A31" s="146" t="s">
        <v>27</v>
      </c>
      <c r="B31" s="139" t="s">
        <v>518</v>
      </c>
      <c r="D31" s="140"/>
    </row>
    <row r="32" spans="1:4" x14ac:dyDescent="0.2">
      <c r="A32" s="146" t="s">
        <v>35</v>
      </c>
      <c r="B32" s="139" t="s">
        <v>519</v>
      </c>
      <c r="D32" s="140"/>
    </row>
    <row r="33" spans="1:4" x14ac:dyDescent="0.2">
      <c r="A33" s="145"/>
      <c r="D33" s="140"/>
    </row>
    <row r="34" spans="1:4" x14ac:dyDescent="0.2">
      <c r="A34" s="145"/>
      <c r="B34" s="138"/>
      <c r="D34" s="140"/>
    </row>
    <row r="35" spans="1:4" x14ac:dyDescent="0.2">
      <c r="A35" s="146" t="s">
        <v>33</v>
      </c>
      <c r="B35" s="139" t="s">
        <v>30</v>
      </c>
      <c r="D35" s="140"/>
    </row>
    <row r="36" spans="1:4" x14ac:dyDescent="0.2">
      <c r="A36" s="146" t="s">
        <v>34</v>
      </c>
      <c r="B36" s="139" t="s">
        <v>31</v>
      </c>
      <c r="D36" s="140"/>
    </row>
    <row r="37" spans="1:4" x14ac:dyDescent="0.2">
      <c r="A37" s="145"/>
      <c r="D37" s="140"/>
    </row>
    <row r="38" spans="1:4" x14ac:dyDescent="0.2">
      <c r="A38" s="147"/>
      <c r="B38" s="141"/>
      <c r="C38" s="141"/>
      <c r="D38" s="142"/>
    </row>
    <row r="40" spans="1:4" x14ac:dyDescent="0.2">
      <c r="A40" s="135" t="s">
        <v>457</v>
      </c>
    </row>
    <row r="45" spans="1:4" x14ac:dyDescent="0.2">
      <c r="B45" s="154"/>
    </row>
    <row r="46" spans="1:4" x14ac:dyDescent="0.2">
      <c r="B46" s="154"/>
    </row>
    <row r="50" spans="2:3" x14ac:dyDescent="0.2">
      <c r="C50" s="153"/>
    </row>
    <row r="51" spans="2:3" x14ac:dyDescent="0.2">
      <c r="C51" s="153"/>
    </row>
    <row r="52" spans="2:3" x14ac:dyDescent="0.2">
      <c r="B52" s="154"/>
    </row>
    <row r="53" spans="2:3" x14ac:dyDescent="0.2">
      <c r="B53" s="154"/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orientation="landscape" r:id="rId1"/>
  <headerFooter>
    <oddHeader>&amp;CNOTAS A LOS ESTADOS FINANCIEROS</oddHead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5"/>
  <sheetViews>
    <sheetView zoomScaleNormal="100" workbookViewId="0">
      <selection activeCell="E39" sqref="E39"/>
    </sheetView>
  </sheetViews>
  <sheetFormatPr baseColWidth="10" defaultColWidth="9.28515625" defaultRowHeight="11.25" x14ac:dyDescent="0.2"/>
  <cols>
    <col min="1" max="1" width="10" style="4" customWidth="1"/>
    <col min="2" max="2" width="81.28515625" style="4" bestFit="1" customWidth="1"/>
    <col min="3" max="3" width="11.5703125" style="4" customWidth="1"/>
    <col min="4" max="4" width="15.7109375" style="4" customWidth="1"/>
    <col min="5" max="5" width="12.42578125" style="4" customWidth="1"/>
    <col min="6" max="16384" width="9.28515625" style="4"/>
  </cols>
  <sheetData>
    <row r="1" spans="1:5" s="9" customFormat="1" ht="19.149999999999999" customHeight="1" x14ac:dyDescent="0.25">
      <c r="A1" s="167" t="s">
        <v>533</v>
      </c>
      <c r="B1" s="167"/>
      <c r="C1" s="167"/>
      <c r="D1" s="2" t="s">
        <v>439</v>
      </c>
      <c r="E1" s="8">
        <v>2026</v>
      </c>
    </row>
    <row r="2" spans="1:5" s="3" customFormat="1" ht="19.149999999999999" customHeight="1" x14ac:dyDescent="0.25">
      <c r="A2" s="167" t="s">
        <v>444</v>
      </c>
      <c r="B2" s="167"/>
      <c r="C2" s="167"/>
      <c r="D2" s="2" t="s">
        <v>440</v>
      </c>
      <c r="E2" s="8" t="s">
        <v>442</v>
      </c>
    </row>
    <row r="3" spans="1:5" s="3" customFormat="1" ht="19.149999999999999" customHeight="1" x14ac:dyDescent="0.25">
      <c r="A3" s="167" t="s">
        <v>534</v>
      </c>
      <c r="B3" s="167"/>
      <c r="C3" s="167"/>
      <c r="D3" s="2" t="s">
        <v>441</v>
      </c>
      <c r="E3" s="8">
        <v>2</v>
      </c>
    </row>
    <row r="4" spans="1:5" s="3" customFormat="1" ht="19.149999999999999" customHeight="1" x14ac:dyDescent="0.25">
      <c r="A4" s="167" t="s">
        <v>456</v>
      </c>
      <c r="B4" s="167"/>
      <c r="C4" s="167"/>
      <c r="D4" s="2"/>
      <c r="E4" s="8"/>
    </row>
    <row r="5" spans="1:5" x14ac:dyDescent="0.2">
      <c r="A5" s="168" t="s">
        <v>68</v>
      </c>
      <c r="B5" s="168"/>
      <c r="C5" s="168"/>
      <c r="D5" s="168"/>
      <c r="E5" s="168"/>
    </row>
    <row r="7" spans="1:5" x14ac:dyDescent="0.2">
      <c r="A7" s="166" t="s">
        <v>486</v>
      </c>
      <c r="B7" s="166"/>
      <c r="C7" s="166"/>
      <c r="D7" s="166"/>
      <c r="E7" s="166"/>
    </row>
    <row r="8" spans="1:5" x14ac:dyDescent="0.2">
      <c r="A8" s="22" t="s">
        <v>44</v>
      </c>
      <c r="B8" s="22" t="s">
        <v>41</v>
      </c>
      <c r="C8" s="22" t="s">
        <v>42</v>
      </c>
      <c r="D8" s="110" t="s">
        <v>225</v>
      </c>
      <c r="E8" s="111" t="s">
        <v>520</v>
      </c>
    </row>
    <row r="9" spans="1:5" x14ac:dyDescent="0.2">
      <c r="A9" s="90">
        <v>4000</v>
      </c>
      <c r="B9" s="89" t="s">
        <v>484</v>
      </c>
      <c r="C9" s="112">
        <f>SUM(C10+C57+C69)</f>
        <v>168588994.39000002</v>
      </c>
      <c r="D9" s="62">
        <v>1</v>
      </c>
      <c r="E9" s="23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0">
        <v>4100</v>
      </c>
      <c r="B10" s="89" t="s">
        <v>172</v>
      </c>
      <c r="C10" s="112">
        <f>SUM(C11+C21+C27+C30+C36+C39+C48)</f>
        <v>162389860.80000001</v>
      </c>
      <c r="D10" s="93">
        <f>C10/$C$9</f>
        <v>0.96322931035664505</v>
      </c>
      <c r="E10" s="23"/>
    </row>
    <row r="11" spans="1:5" x14ac:dyDescent="0.2">
      <c r="A11" s="90">
        <v>4110</v>
      </c>
      <c r="B11" s="89" t="s">
        <v>173</v>
      </c>
      <c r="C11" s="112">
        <f>SUM(C12:C20)</f>
        <v>0</v>
      </c>
      <c r="D11" s="93">
        <f>C11/$C$9</f>
        <v>0</v>
      </c>
      <c r="E11" s="23"/>
    </row>
    <row r="12" spans="1:5" x14ac:dyDescent="0.2">
      <c r="A12" s="24">
        <v>4111</v>
      </c>
      <c r="B12" s="25" t="s">
        <v>174</v>
      </c>
      <c r="C12" s="113">
        <v>0</v>
      </c>
      <c r="D12" s="28">
        <f t="shared" ref="D12:D75" si="0">C12/$C$9</f>
        <v>0</v>
      </c>
      <c r="E12" s="23"/>
    </row>
    <row r="13" spans="1:5" x14ac:dyDescent="0.2">
      <c r="A13" s="24">
        <v>4112</v>
      </c>
      <c r="B13" s="25" t="s">
        <v>175</v>
      </c>
      <c r="C13" s="113">
        <v>0</v>
      </c>
      <c r="D13" s="28">
        <f t="shared" si="0"/>
        <v>0</v>
      </c>
      <c r="E13" s="23"/>
    </row>
    <row r="14" spans="1:5" x14ac:dyDescent="0.2">
      <c r="A14" s="24">
        <v>4113</v>
      </c>
      <c r="B14" s="25" t="s">
        <v>176</v>
      </c>
      <c r="C14" s="113">
        <v>0</v>
      </c>
      <c r="D14" s="28">
        <f t="shared" si="0"/>
        <v>0</v>
      </c>
      <c r="E14" s="23"/>
    </row>
    <row r="15" spans="1:5" x14ac:dyDescent="0.2">
      <c r="A15" s="24">
        <v>4114</v>
      </c>
      <c r="B15" s="25" t="s">
        <v>177</v>
      </c>
      <c r="C15" s="113">
        <v>0</v>
      </c>
      <c r="D15" s="28">
        <f t="shared" si="0"/>
        <v>0</v>
      </c>
      <c r="E15" s="23"/>
    </row>
    <row r="16" spans="1:5" x14ac:dyDescent="0.2">
      <c r="A16" s="24">
        <v>4115</v>
      </c>
      <c r="B16" s="25" t="s">
        <v>178</v>
      </c>
      <c r="C16" s="113">
        <v>0</v>
      </c>
      <c r="D16" s="28">
        <f t="shared" si="0"/>
        <v>0</v>
      </c>
      <c r="E16" s="23"/>
    </row>
    <row r="17" spans="1:5" x14ac:dyDescent="0.2">
      <c r="A17" s="24">
        <v>4116</v>
      </c>
      <c r="B17" s="25" t="s">
        <v>179</v>
      </c>
      <c r="C17" s="113">
        <v>0</v>
      </c>
      <c r="D17" s="28">
        <f t="shared" si="0"/>
        <v>0</v>
      </c>
      <c r="E17" s="23"/>
    </row>
    <row r="18" spans="1:5" x14ac:dyDescent="0.2">
      <c r="A18" s="24">
        <v>4117</v>
      </c>
      <c r="B18" s="25" t="s">
        <v>180</v>
      </c>
      <c r="C18" s="113">
        <v>0</v>
      </c>
      <c r="D18" s="28">
        <f t="shared" si="0"/>
        <v>0</v>
      </c>
      <c r="E18" s="23"/>
    </row>
    <row r="19" spans="1:5" ht="22.5" x14ac:dyDescent="0.2">
      <c r="A19" s="24">
        <v>4118</v>
      </c>
      <c r="B19" s="26" t="s">
        <v>355</v>
      </c>
      <c r="C19" s="113">
        <v>0</v>
      </c>
      <c r="D19" s="28">
        <f t="shared" si="0"/>
        <v>0</v>
      </c>
      <c r="E19" s="23"/>
    </row>
    <row r="20" spans="1:5" x14ac:dyDescent="0.2">
      <c r="A20" s="24">
        <v>4119</v>
      </c>
      <c r="B20" s="25" t="s">
        <v>181</v>
      </c>
      <c r="C20" s="113">
        <v>0</v>
      </c>
      <c r="D20" s="28">
        <f t="shared" si="0"/>
        <v>0</v>
      </c>
      <c r="E20" s="23"/>
    </row>
    <row r="21" spans="1:5" x14ac:dyDescent="0.2">
      <c r="A21" s="90">
        <v>4120</v>
      </c>
      <c r="B21" s="89" t="s">
        <v>182</v>
      </c>
      <c r="C21" s="112">
        <f>SUM(C22:C26)</f>
        <v>0</v>
      </c>
      <c r="D21" s="93">
        <f t="shared" si="0"/>
        <v>0</v>
      </c>
      <c r="E21" s="23"/>
    </row>
    <row r="22" spans="1:5" x14ac:dyDescent="0.2">
      <c r="A22" s="24">
        <v>4121</v>
      </c>
      <c r="B22" s="25" t="s">
        <v>183</v>
      </c>
      <c r="C22" s="113">
        <v>0</v>
      </c>
      <c r="D22" s="28">
        <f t="shared" si="0"/>
        <v>0</v>
      </c>
      <c r="E22" s="23"/>
    </row>
    <row r="23" spans="1:5" x14ac:dyDescent="0.2">
      <c r="A23" s="24">
        <v>4122</v>
      </c>
      <c r="B23" s="25" t="s">
        <v>356</v>
      </c>
      <c r="C23" s="113">
        <v>0</v>
      </c>
      <c r="D23" s="28">
        <f t="shared" si="0"/>
        <v>0</v>
      </c>
      <c r="E23" s="23"/>
    </row>
    <row r="24" spans="1:5" x14ac:dyDescent="0.2">
      <c r="A24" s="24">
        <v>4123</v>
      </c>
      <c r="B24" s="25" t="s">
        <v>184</v>
      </c>
      <c r="C24" s="113">
        <v>0</v>
      </c>
      <c r="D24" s="28">
        <f t="shared" si="0"/>
        <v>0</v>
      </c>
      <c r="E24" s="23"/>
    </row>
    <row r="25" spans="1:5" x14ac:dyDescent="0.2">
      <c r="A25" s="24">
        <v>4124</v>
      </c>
      <c r="B25" s="25" t="s">
        <v>185</v>
      </c>
      <c r="C25" s="113">
        <v>0</v>
      </c>
      <c r="D25" s="28">
        <f t="shared" si="0"/>
        <v>0</v>
      </c>
      <c r="E25" s="23"/>
    </row>
    <row r="26" spans="1:5" x14ac:dyDescent="0.2">
      <c r="A26" s="24">
        <v>4129</v>
      </c>
      <c r="B26" s="25" t="s">
        <v>186</v>
      </c>
      <c r="C26" s="113">
        <v>0</v>
      </c>
      <c r="D26" s="28">
        <f t="shared" si="0"/>
        <v>0</v>
      </c>
      <c r="E26" s="23"/>
    </row>
    <row r="27" spans="1:5" x14ac:dyDescent="0.2">
      <c r="A27" s="90">
        <v>4130</v>
      </c>
      <c r="B27" s="89" t="s">
        <v>187</v>
      </c>
      <c r="C27" s="112">
        <f>SUM(C28:C29)</f>
        <v>0</v>
      </c>
      <c r="D27" s="93">
        <f t="shared" si="0"/>
        <v>0</v>
      </c>
      <c r="E27" s="23"/>
    </row>
    <row r="28" spans="1:5" x14ac:dyDescent="0.2">
      <c r="A28" s="24">
        <v>4131</v>
      </c>
      <c r="B28" s="25" t="s">
        <v>188</v>
      </c>
      <c r="C28" s="113">
        <v>0</v>
      </c>
      <c r="D28" s="28">
        <f t="shared" si="0"/>
        <v>0</v>
      </c>
      <c r="E28" s="23"/>
    </row>
    <row r="29" spans="1:5" ht="22.5" x14ac:dyDescent="0.2">
      <c r="A29" s="24">
        <v>4132</v>
      </c>
      <c r="B29" s="26" t="s">
        <v>357</v>
      </c>
      <c r="C29" s="113">
        <v>0</v>
      </c>
      <c r="D29" s="28">
        <f t="shared" si="0"/>
        <v>0</v>
      </c>
      <c r="E29" s="23"/>
    </row>
    <row r="30" spans="1:5" x14ac:dyDescent="0.2">
      <c r="A30" s="90">
        <v>4140</v>
      </c>
      <c r="B30" s="89" t="s">
        <v>189</v>
      </c>
      <c r="C30" s="112">
        <f>SUM(C31:C35)</f>
        <v>0</v>
      </c>
      <c r="D30" s="93">
        <f t="shared" si="0"/>
        <v>0</v>
      </c>
      <c r="E30" s="23"/>
    </row>
    <row r="31" spans="1:5" x14ac:dyDescent="0.2">
      <c r="A31" s="24">
        <v>4141</v>
      </c>
      <c r="B31" s="25" t="s">
        <v>190</v>
      </c>
      <c r="C31" s="113">
        <v>0</v>
      </c>
      <c r="D31" s="28">
        <f t="shared" si="0"/>
        <v>0</v>
      </c>
      <c r="E31" s="23"/>
    </row>
    <row r="32" spans="1:5" x14ac:dyDescent="0.2">
      <c r="A32" s="24">
        <v>4143</v>
      </c>
      <c r="B32" s="25" t="s">
        <v>191</v>
      </c>
      <c r="C32" s="113">
        <v>0</v>
      </c>
      <c r="D32" s="28">
        <f t="shared" si="0"/>
        <v>0</v>
      </c>
      <c r="E32" s="23"/>
    </row>
    <row r="33" spans="1:5" x14ac:dyDescent="0.2">
      <c r="A33" s="24">
        <v>4144</v>
      </c>
      <c r="B33" s="25" t="s">
        <v>192</v>
      </c>
      <c r="C33" s="113">
        <v>0</v>
      </c>
      <c r="D33" s="28">
        <f t="shared" si="0"/>
        <v>0</v>
      </c>
      <c r="E33" s="23"/>
    </row>
    <row r="34" spans="1:5" ht="22.5" x14ac:dyDescent="0.2">
      <c r="A34" s="24">
        <v>4145</v>
      </c>
      <c r="B34" s="26" t="s">
        <v>358</v>
      </c>
      <c r="C34" s="113">
        <v>0</v>
      </c>
      <c r="D34" s="28">
        <f t="shared" si="0"/>
        <v>0</v>
      </c>
      <c r="E34" s="23"/>
    </row>
    <row r="35" spans="1:5" x14ac:dyDescent="0.2">
      <c r="A35" s="24">
        <v>4149</v>
      </c>
      <c r="B35" s="25" t="s">
        <v>193</v>
      </c>
      <c r="C35" s="113">
        <v>0</v>
      </c>
      <c r="D35" s="28">
        <f t="shared" si="0"/>
        <v>0</v>
      </c>
      <c r="E35" s="23"/>
    </row>
    <row r="36" spans="1:5" x14ac:dyDescent="0.2">
      <c r="A36" s="90">
        <v>4150</v>
      </c>
      <c r="B36" s="89" t="s">
        <v>359</v>
      </c>
      <c r="C36" s="112">
        <f>SUM(C37:C38)</f>
        <v>0</v>
      </c>
      <c r="D36" s="93">
        <f t="shared" si="0"/>
        <v>0</v>
      </c>
      <c r="E36" s="23"/>
    </row>
    <row r="37" spans="1:5" x14ac:dyDescent="0.2">
      <c r="A37" s="24">
        <v>4151</v>
      </c>
      <c r="B37" s="25" t="s">
        <v>359</v>
      </c>
      <c r="C37" s="113">
        <v>0</v>
      </c>
      <c r="D37" s="28">
        <f t="shared" si="0"/>
        <v>0</v>
      </c>
      <c r="E37" s="23"/>
    </row>
    <row r="38" spans="1:5" ht="22.5" x14ac:dyDescent="0.2">
      <c r="A38" s="24">
        <v>4154</v>
      </c>
      <c r="B38" s="26" t="s">
        <v>360</v>
      </c>
      <c r="C38" s="113">
        <v>0</v>
      </c>
      <c r="D38" s="28">
        <f t="shared" si="0"/>
        <v>0</v>
      </c>
      <c r="E38" s="23"/>
    </row>
    <row r="39" spans="1:5" x14ac:dyDescent="0.2">
      <c r="A39" s="90">
        <v>4160</v>
      </c>
      <c r="B39" s="89" t="s">
        <v>361</v>
      </c>
      <c r="C39" s="112">
        <f>SUM(C40:C47)</f>
        <v>0</v>
      </c>
      <c r="D39" s="93">
        <f t="shared" si="0"/>
        <v>0</v>
      </c>
      <c r="E39" s="23"/>
    </row>
    <row r="40" spans="1:5" x14ac:dyDescent="0.2">
      <c r="A40" s="24">
        <v>4161</v>
      </c>
      <c r="B40" s="25" t="s">
        <v>194</v>
      </c>
      <c r="C40" s="113">
        <v>0</v>
      </c>
      <c r="D40" s="28">
        <f t="shared" si="0"/>
        <v>0</v>
      </c>
      <c r="E40" s="23"/>
    </row>
    <row r="41" spans="1:5" x14ac:dyDescent="0.2">
      <c r="A41" s="24">
        <v>4162</v>
      </c>
      <c r="B41" s="25" t="s">
        <v>195</v>
      </c>
      <c r="C41" s="113">
        <v>0</v>
      </c>
      <c r="D41" s="28">
        <f t="shared" si="0"/>
        <v>0</v>
      </c>
      <c r="E41" s="23"/>
    </row>
    <row r="42" spans="1:5" x14ac:dyDescent="0.2">
      <c r="A42" s="24">
        <v>4163</v>
      </c>
      <c r="B42" s="25" t="s">
        <v>196</v>
      </c>
      <c r="C42" s="113">
        <v>0</v>
      </c>
      <c r="D42" s="28">
        <f t="shared" si="0"/>
        <v>0</v>
      </c>
      <c r="E42" s="23"/>
    </row>
    <row r="43" spans="1:5" x14ac:dyDescent="0.2">
      <c r="A43" s="24">
        <v>4164</v>
      </c>
      <c r="B43" s="25" t="s">
        <v>197</v>
      </c>
      <c r="C43" s="113">
        <v>0</v>
      </c>
      <c r="D43" s="28">
        <f t="shared" si="0"/>
        <v>0</v>
      </c>
      <c r="E43" s="23"/>
    </row>
    <row r="44" spans="1:5" x14ac:dyDescent="0.2">
      <c r="A44" s="24">
        <v>4165</v>
      </c>
      <c r="B44" s="25" t="s">
        <v>198</v>
      </c>
      <c r="C44" s="113">
        <v>0</v>
      </c>
      <c r="D44" s="28">
        <f t="shared" si="0"/>
        <v>0</v>
      </c>
      <c r="E44" s="23"/>
    </row>
    <row r="45" spans="1:5" ht="22.5" x14ac:dyDescent="0.2">
      <c r="A45" s="24">
        <v>4166</v>
      </c>
      <c r="B45" s="26" t="s">
        <v>362</v>
      </c>
      <c r="C45" s="113">
        <v>0</v>
      </c>
      <c r="D45" s="28">
        <f t="shared" si="0"/>
        <v>0</v>
      </c>
      <c r="E45" s="23"/>
    </row>
    <row r="46" spans="1:5" x14ac:dyDescent="0.2">
      <c r="A46" s="24">
        <v>4168</v>
      </c>
      <c r="B46" s="25" t="s">
        <v>199</v>
      </c>
      <c r="C46" s="113">
        <v>0</v>
      </c>
      <c r="D46" s="28">
        <f t="shared" si="0"/>
        <v>0</v>
      </c>
      <c r="E46" s="23"/>
    </row>
    <row r="47" spans="1:5" x14ac:dyDescent="0.2">
      <c r="A47" s="24">
        <v>4169</v>
      </c>
      <c r="B47" s="25" t="s">
        <v>200</v>
      </c>
      <c r="C47" s="113">
        <v>0</v>
      </c>
      <c r="D47" s="28">
        <f t="shared" si="0"/>
        <v>0</v>
      </c>
      <c r="E47" s="23"/>
    </row>
    <row r="48" spans="1:5" x14ac:dyDescent="0.2">
      <c r="A48" s="90">
        <v>4170</v>
      </c>
      <c r="B48" s="89" t="s">
        <v>437</v>
      </c>
      <c r="C48" s="112">
        <f>SUM(C49:C56)</f>
        <v>162389860.80000001</v>
      </c>
      <c r="D48" s="93">
        <f t="shared" si="0"/>
        <v>0.96322931035664505</v>
      </c>
      <c r="E48" s="23"/>
    </row>
    <row r="49" spans="1:5" x14ac:dyDescent="0.2">
      <c r="A49" s="24">
        <v>4171</v>
      </c>
      <c r="B49" s="25" t="s">
        <v>363</v>
      </c>
      <c r="C49" s="113">
        <v>0</v>
      </c>
      <c r="D49" s="28">
        <f t="shared" si="0"/>
        <v>0</v>
      </c>
      <c r="E49" s="23"/>
    </row>
    <row r="50" spans="1:5" x14ac:dyDescent="0.2">
      <c r="A50" s="24">
        <v>4172</v>
      </c>
      <c r="B50" s="25" t="s">
        <v>364</v>
      </c>
      <c r="C50" s="113">
        <v>0</v>
      </c>
      <c r="D50" s="28">
        <f t="shared" si="0"/>
        <v>0</v>
      </c>
      <c r="E50" s="23"/>
    </row>
    <row r="51" spans="1:5" ht="22.5" x14ac:dyDescent="0.2">
      <c r="A51" s="24">
        <v>4173</v>
      </c>
      <c r="B51" s="26" t="s">
        <v>365</v>
      </c>
      <c r="C51" s="113">
        <v>162389860.80000001</v>
      </c>
      <c r="D51" s="28">
        <f t="shared" si="0"/>
        <v>0.96322931035664505</v>
      </c>
      <c r="E51" s="23"/>
    </row>
    <row r="52" spans="1:5" ht="22.5" x14ac:dyDescent="0.2">
      <c r="A52" s="24">
        <v>4174</v>
      </c>
      <c r="B52" s="26" t="s">
        <v>366</v>
      </c>
      <c r="C52" s="113">
        <v>0</v>
      </c>
      <c r="D52" s="28">
        <f t="shared" si="0"/>
        <v>0</v>
      </c>
      <c r="E52" s="23"/>
    </row>
    <row r="53" spans="1:5" ht="22.5" x14ac:dyDescent="0.2">
      <c r="A53" s="24">
        <v>4175</v>
      </c>
      <c r="B53" s="26" t="s">
        <v>367</v>
      </c>
      <c r="C53" s="113">
        <v>0</v>
      </c>
      <c r="D53" s="28">
        <f t="shared" si="0"/>
        <v>0</v>
      </c>
      <c r="E53" s="23"/>
    </row>
    <row r="54" spans="1:5" ht="22.5" x14ac:dyDescent="0.2">
      <c r="A54" s="24">
        <v>4176</v>
      </c>
      <c r="B54" s="26" t="s">
        <v>368</v>
      </c>
      <c r="C54" s="113">
        <v>0</v>
      </c>
      <c r="D54" s="28">
        <f t="shared" si="0"/>
        <v>0</v>
      </c>
      <c r="E54" s="23"/>
    </row>
    <row r="55" spans="1:5" ht="22.5" x14ac:dyDescent="0.2">
      <c r="A55" s="24">
        <v>4177</v>
      </c>
      <c r="B55" s="26" t="s">
        <v>369</v>
      </c>
      <c r="C55" s="113">
        <v>0</v>
      </c>
      <c r="D55" s="28">
        <f t="shared" si="0"/>
        <v>0</v>
      </c>
      <c r="E55" s="23"/>
    </row>
    <row r="56" spans="1:5" ht="22.5" x14ac:dyDescent="0.2">
      <c r="A56" s="24">
        <v>4178</v>
      </c>
      <c r="B56" s="26" t="s">
        <v>370</v>
      </c>
      <c r="C56" s="113">
        <v>0</v>
      </c>
      <c r="D56" s="28">
        <f t="shared" si="0"/>
        <v>0</v>
      </c>
      <c r="E56" s="23"/>
    </row>
    <row r="57" spans="1:5" ht="33.75" x14ac:dyDescent="0.2">
      <c r="A57" s="90">
        <v>4200</v>
      </c>
      <c r="B57" s="91" t="s">
        <v>371</v>
      </c>
      <c r="C57" s="112">
        <f>+C58+C64</f>
        <v>3665557.1</v>
      </c>
      <c r="D57" s="93">
        <f t="shared" si="0"/>
        <v>2.1742564591852299E-2</v>
      </c>
      <c r="E57" s="23"/>
    </row>
    <row r="58" spans="1:5" ht="22.5" x14ac:dyDescent="0.2">
      <c r="A58" s="90">
        <v>4210</v>
      </c>
      <c r="B58" s="91" t="s">
        <v>372</v>
      </c>
      <c r="C58" s="112">
        <f>SUM(C59:C63)</f>
        <v>0</v>
      </c>
      <c r="D58" s="93">
        <f t="shared" si="0"/>
        <v>0</v>
      </c>
      <c r="E58" s="23"/>
    </row>
    <row r="59" spans="1:5" x14ac:dyDescent="0.2">
      <c r="A59" s="24">
        <v>4211</v>
      </c>
      <c r="B59" s="25" t="s">
        <v>201</v>
      </c>
      <c r="C59" s="113">
        <v>0</v>
      </c>
      <c r="D59" s="28">
        <f t="shared" si="0"/>
        <v>0</v>
      </c>
      <c r="E59" s="23"/>
    </row>
    <row r="60" spans="1:5" x14ac:dyDescent="0.2">
      <c r="A60" s="24">
        <v>4212</v>
      </c>
      <c r="B60" s="25" t="s">
        <v>202</v>
      </c>
      <c r="C60" s="113">
        <v>0</v>
      </c>
      <c r="D60" s="28">
        <f t="shared" si="0"/>
        <v>0</v>
      </c>
      <c r="E60" s="23"/>
    </row>
    <row r="61" spans="1:5" x14ac:dyDescent="0.2">
      <c r="A61" s="24">
        <v>4213</v>
      </c>
      <c r="B61" s="25" t="s">
        <v>203</v>
      </c>
      <c r="C61" s="113">
        <v>0</v>
      </c>
      <c r="D61" s="28">
        <f t="shared" si="0"/>
        <v>0</v>
      </c>
      <c r="E61" s="23"/>
    </row>
    <row r="62" spans="1:5" x14ac:dyDescent="0.2">
      <c r="A62" s="24">
        <v>4214</v>
      </c>
      <c r="B62" s="25" t="s">
        <v>373</v>
      </c>
      <c r="C62" s="113">
        <v>0</v>
      </c>
      <c r="D62" s="28">
        <f t="shared" si="0"/>
        <v>0</v>
      </c>
      <c r="E62" s="23"/>
    </row>
    <row r="63" spans="1:5" x14ac:dyDescent="0.2">
      <c r="A63" s="24">
        <v>4215</v>
      </c>
      <c r="B63" s="25" t="s">
        <v>374</v>
      </c>
      <c r="C63" s="113">
        <v>0</v>
      </c>
      <c r="D63" s="28">
        <f t="shared" si="0"/>
        <v>0</v>
      </c>
      <c r="E63" s="23"/>
    </row>
    <row r="64" spans="1:5" x14ac:dyDescent="0.2">
      <c r="A64" s="90">
        <v>4220</v>
      </c>
      <c r="B64" s="89" t="s">
        <v>204</v>
      </c>
      <c r="C64" s="112">
        <f>SUM(C65:C68)</f>
        <v>3665557.1</v>
      </c>
      <c r="D64" s="93">
        <f t="shared" si="0"/>
        <v>2.1742564591852299E-2</v>
      </c>
      <c r="E64" s="23"/>
    </row>
    <row r="65" spans="1:5" x14ac:dyDescent="0.2">
      <c r="A65" s="24">
        <v>4221</v>
      </c>
      <c r="B65" s="25" t="s">
        <v>205</v>
      </c>
      <c r="C65" s="113">
        <v>3665557.1</v>
      </c>
      <c r="D65" s="28">
        <f t="shared" si="0"/>
        <v>2.1742564591852299E-2</v>
      </c>
      <c r="E65" s="23"/>
    </row>
    <row r="66" spans="1:5" x14ac:dyDescent="0.2">
      <c r="A66" s="24">
        <v>4223</v>
      </c>
      <c r="B66" s="25" t="s">
        <v>206</v>
      </c>
      <c r="C66" s="113">
        <v>0</v>
      </c>
      <c r="D66" s="28">
        <f t="shared" si="0"/>
        <v>0</v>
      </c>
      <c r="E66" s="23"/>
    </row>
    <row r="67" spans="1:5" x14ac:dyDescent="0.2">
      <c r="A67" s="24">
        <v>4225</v>
      </c>
      <c r="B67" s="25" t="s">
        <v>208</v>
      </c>
      <c r="C67" s="113">
        <v>0</v>
      </c>
      <c r="D67" s="28">
        <f t="shared" si="0"/>
        <v>0</v>
      </c>
      <c r="E67" s="23"/>
    </row>
    <row r="68" spans="1:5" x14ac:dyDescent="0.2">
      <c r="A68" s="24">
        <v>4227</v>
      </c>
      <c r="B68" s="25" t="s">
        <v>375</v>
      </c>
      <c r="C68" s="113">
        <v>0</v>
      </c>
      <c r="D68" s="28">
        <f t="shared" si="0"/>
        <v>0</v>
      </c>
      <c r="E68" s="23"/>
    </row>
    <row r="69" spans="1:5" x14ac:dyDescent="0.2">
      <c r="A69" s="92">
        <v>4300</v>
      </c>
      <c r="B69" s="89" t="s">
        <v>209</v>
      </c>
      <c r="C69" s="112">
        <f>C70+C73+C79+C81+C83</f>
        <v>2533576.4900000002</v>
      </c>
      <c r="D69" s="93">
        <f t="shared" si="0"/>
        <v>1.5028125051502658E-2</v>
      </c>
      <c r="E69" s="25"/>
    </row>
    <row r="70" spans="1:5" x14ac:dyDescent="0.2">
      <c r="A70" s="92">
        <v>4310</v>
      </c>
      <c r="B70" s="89" t="s">
        <v>210</v>
      </c>
      <c r="C70" s="112">
        <f>SUM(C71:C72)</f>
        <v>0</v>
      </c>
      <c r="D70" s="93">
        <f t="shared" si="0"/>
        <v>0</v>
      </c>
      <c r="E70" s="25"/>
    </row>
    <row r="71" spans="1:5" x14ac:dyDescent="0.2">
      <c r="A71" s="27">
        <v>4311</v>
      </c>
      <c r="B71" s="25" t="s">
        <v>376</v>
      </c>
      <c r="C71" s="113">
        <v>0</v>
      </c>
      <c r="D71" s="28">
        <f t="shared" si="0"/>
        <v>0</v>
      </c>
      <c r="E71" s="25"/>
    </row>
    <row r="72" spans="1:5" x14ac:dyDescent="0.2">
      <c r="A72" s="27">
        <v>4319</v>
      </c>
      <c r="B72" s="25" t="s">
        <v>211</v>
      </c>
      <c r="C72" s="113">
        <v>0</v>
      </c>
      <c r="D72" s="28">
        <f t="shared" si="0"/>
        <v>0</v>
      </c>
      <c r="E72" s="25"/>
    </row>
    <row r="73" spans="1:5" x14ac:dyDescent="0.2">
      <c r="A73" s="92">
        <v>4320</v>
      </c>
      <c r="B73" s="89" t="s">
        <v>212</v>
      </c>
      <c r="C73" s="112">
        <f>SUM(C74:C78)</f>
        <v>0</v>
      </c>
      <c r="D73" s="93">
        <f t="shared" si="0"/>
        <v>0</v>
      </c>
      <c r="E73" s="25"/>
    </row>
    <row r="74" spans="1:5" x14ac:dyDescent="0.2">
      <c r="A74" s="27">
        <v>4321</v>
      </c>
      <c r="B74" s="25" t="s">
        <v>213</v>
      </c>
      <c r="C74" s="113">
        <v>0</v>
      </c>
      <c r="D74" s="28">
        <f t="shared" si="0"/>
        <v>0</v>
      </c>
      <c r="E74" s="25"/>
    </row>
    <row r="75" spans="1:5" x14ac:dyDescent="0.2">
      <c r="A75" s="27">
        <v>4322</v>
      </c>
      <c r="B75" s="25" t="s">
        <v>214</v>
      </c>
      <c r="C75" s="113">
        <v>0</v>
      </c>
      <c r="D75" s="28">
        <f t="shared" si="0"/>
        <v>0</v>
      </c>
      <c r="E75" s="25"/>
    </row>
    <row r="76" spans="1:5" x14ac:dyDescent="0.2">
      <c r="A76" s="27">
        <v>4323</v>
      </c>
      <c r="B76" s="25" t="s">
        <v>215</v>
      </c>
      <c r="C76" s="113">
        <v>0</v>
      </c>
      <c r="D76" s="28">
        <f t="shared" ref="D76:D90" si="1">C76/$C$9</f>
        <v>0</v>
      </c>
      <c r="E76" s="25"/>
    </row>
    <row r="77" spans="1:5" x14ac:dyDescent="0.2">
      <c r="A77" s="27">
        <v>4324</v>
      </c>
      <c r="B77" s="25" t="s">
        <v>216</v>
      </c>
      <c r="C77" s="113">
        <v>0</v>
      </c>
      <c r="D77" s="28">
        <f t="shared" si="1"/>
        <v>0</v>
      </c>
      <c r="E77" s="25"/>
    </row>
    <row r="78" spans="1:5" x14ac:dyDescent="0.2">
      <c r="A78" s="27">
        <v>4325</v>
      </c>
      <c r="B78" s="25" t="s">
        <v>217</v>
      </c>
      <c r="C78" s="113">
        <v>0</v>
      </c>
      <c r="D78" s="28">
        <f t="shared" si="1"/>
        <v>0</v>
      </c>
      <c r="E78" s="25"/>
    </row>
    <row r="79" spans="1:5" x14ac:dyDescent="0.2">
      <c r="A79" s="92">
        <v>4330</v>
      </c>
      <c r="B79" s="89" t="s">
        <v>218</v>
      </c>
      <c r="C79" s="112">
        <f>SUM(C80)</f>
        <v>0</v>
      </c>
      <c r="D79" s="93">
        <f t="shared" si="1"/>
        <v>0</v>
      </c>
      <c r="E79" s="25"/>
    </row>
    <row r="80" spans="1:5" x14ac:dyDescent="0.2">
      <c r="A80" s="27">
        <v>4331</v>
      </c>
      <c r="B80" s="25" t="s">
        <v>218</v>
      </c>
      <c r="C80" s="113">
        <v>0</v>
      </c>
      <c r="D80" s="28">
        <f t="shared" si="1"/>
        <v>0</v>
      </c>
      <c r="E80" s="25"/>
    </row>
    <row r="81" spans="1:5" x14ac:dyDescent="0.2">
      <c r="A81" s="92">
        <v>4340</v>
      </c>
      <c r="B81" s="89" t="s">
        <v>219</v>
      </c>
      <c r="C81" s="112">
        <f>SUM(C82)</f>
        <v>0</v>
      </c>
      <c r="D81" s="93">
        <f t="shared" si="1"/>
        <v>0</v>
      </c>
      <c r="E81" s="25"/>
    </row>
    <row r="82" spans="1:5" x14ac:dyDescent="0.2">
      <c r="A82" s="27">
        <v>4341</v>
      </c>
      <c r="B82" s="25" t="s">
        <v>219</v>
      </c>
      <c r="C82" s="113">
        <v>0</v>
      </c>
      <c r="D82" s="28">
        <f t="shared" si="1"/>
        <v>0</v>
      </c>
      <c r="E82" s="25"/>
    </row>
    <row r="83" spans="1:5" x14ac:dyDescent="0.2">
      <c r="A83" s="92">
        <v>4390</v>
      </c>
      <c r="B83" s="89" t="s">
        <v>220</v>
      </c>
      <c r="C83" s="112">
        <f>SUM(C84:C90)</f>
        <v>2533576.4900000002</v>
      </c>
      <c r="D83" s="93">
        <f t="shared" si="1"/>
        <v>1.5028125051502658E-2</v>
      </c>
      <c r="E83" s="25"/>
    </row>
    <row r="84" spans="1:5" x14ac:dyDescent="0.2">
      <c r="A84" s="27">
        <v>4392</v>
      </c>
      <c r="B84" s="25" t="s">
        <v>221</v>
      </c>
      <c r="C84" s="113">
        <v>1</v>
      </c>
      <c r="D84" s="28">
        <f t="shared" si="1"/>
        <v>5.9315852948661738E-9</v>
      </c>
      <c r="E84" s="25"/>
    </row>
    <row r="85" spans="1:5" x14ac:dyDescent="0.2">
      <c r="A85" s="27">
        <v>4393</v>
      </c>
      <c r="B85" s="25" t="s">
        <v>377</v>
      </c>
      <c r="C85" s="113">
        <v>0</v>
      </c>
      <c r="D85" s="28">
        <f t="shared" si="1"/>
        <v>0</v>
      </c>
      <c r="E85" s="25"/>
    </row>
    <row r="86" spans="1:5" x14ac:dyDescent="0.2">
      <c r="A86" s="27">
        <v>4394</v>
      </c>
      <c r="B86" s="25" t="s">
        <v>222</v>
      </c>
      <c r="C86" s="113">
        <v>0</v>
      </c>
      <c r="D86" s="28">
        <f t="shared" si="1"/>
        <v>0</v>
      </c>
      <c r="E86" s="25"/>
    </row>
    <row r="87" spans="1:5" x14ac:dyDescent="0.2">
      <c r="A87" s="27">
        <v>4395</v>
      </c>
      <c r="B87" s="25" t="s">
        <v>223</v>
      </c>
      <c r="C87" s="113">
        <v>0</v>
      </c>
      <c r="D87" s="28">
        <f t="shared" si="1"/>
        <v>0</v>
      </c>
      <c r="E87" s="25"/>
    </row>
    <row r="88" spans="1:5" x14ac:dyDescent="0.2">
      <c r="A88" s="27">
        <v>4396</v>
      </c>
      <c r="B88" s="25" t="s">
        <v>224</v>
      </c>
      <c r="C88" s="113">
        <v>0</v>
      </c>
      <c r="D88" s="28">
        <f t="shared" si="1"/>
        <v>0</v>
      </c>
      <c r="E88" s="25"/>
    </row>
    <row r="89" spans="1:5" x14ac:dyDescent="0.2">
      <c r="A89" s="27">
        <v>4397</v>
      </c>
      <c r="B89" s="25" t="s">
        <v>378</v>
      </c>
      <c r="C89" s="113">
        <v>0</v>
      </c>
      <c r="D89" s="28">
        <f t="shared" si="1"/>
        <v>0</v>
      </c>
      <c r="E89" s="25"/>
    </row>
    <row r="90" spans="1:5" x14ac:dyDescent="0.2">
      <c r="A90" s="27">
        <v>4399</v>
      </c>
      <c r="B90" s="25" t="s">
        <v>220</v>
      </c>
      <c r="C90" s="113">
        <v>2533575.4900000002</v>
      </c>
      <c r="D90" s="28">
        <f t="shared" si="1"/>
        <v>1.5028119119917362E-2</v>
      </c>
      <c r="E90" s="25"/>
    </row>
    <row r="91" spans="1:5" x14ac:dyDescent="0.2">
      <c r="A91" s="23"/>
      <c r="B91" s="23"/>
      <c r="C91" s="114"/>
      <c r="D91" s="23"/>
      <c r="E91" s="23"/>
    </row>
    <row r="92" spans="1:5" x14ac:dyDescent="0.2">
      <c r="A92" s="166" t="s">
        <v>485</v>
      </c>
      <c r="B92" s="166"/>
      <c r="C92" s="166"/>
      <c r="D92" s="166"/>
      <c r="E92" s="166"/>
    </row>
    <row r="93" spans="1:5" x14ac:dyDescent="0.2">
      <c r="A93" s="22" t="s">
        <v>44</v>
      </c>
      <c r="B93" s="22" t="s">
        <v>41</v>
      </c>
      <c r="C93" s="22" t="s">
        <v>42</v>
      </c>
      <c r="D93" s="22" t="s">
        <v>225</v>
      </c>
      <c r="E93" s="22" t="s">
        <v>520</v>
      </c>
    </row>
    <row r="94" spans="1:5" x14ac:dyDescent="0.2">
      <c r="A94" s="92">
        <v>5000</v>
      </c>
      <c r="B94" s="89" t="s">
        <v>226</v>
      </c>
      <c r="C94" s="112">
        <f>C95+C123+C156+C166+C181+C210</f>
        <v>134303660.09999999</v>
      </c>
      <c r="D94" s="93">
        <v>1</v>
      </c>
      <c r="E94" s="25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2">
        <v>5100</v>
      </c>
      <c r="B95" s="89" t="s">
        <v>227</v>
      </c>
      <c r="C95" s="112">
        <f>C96+C103+C113</f>
        <v>98550398.620000005</v>
      </c>
      <c r="D95" s="93">
        <f>C95/$C$94</f>
        <v>0.73378788445989651</v>
      </c>
      <c r="E95" s="25"/>
    </row>
    <row r="96" spans="1:5" x14ac:dyDescent="0.2">
      <c r="A96" s="92">
        <v>5110</v>
      </c>
      <c r="B96" s="89" t="s">
        <v>228</v>
      </c>
      <c r="C96" s="112">
        <f>SUM(C97:C102)</f>
        <v>53350084.590000004</v>
      </c>
      <c r="D96" s="93">
        <f t="shared" ref="D96:D159" si="2">C96/$C$94</f>
        <v>0.39723477789269873</v>
      </c>
      <c r="E96" s="25"/>
    </row>
    <row r="97" spans="1:5" x14ac:dyDescent="0.2">
      <c r="A97" s="27">
        <v>5111</v>
      </c>
      <c r="B97" s="25" t="s">
        <v>229</v>
      </c>
      <c r="C97" s="113">
        <v>29890259.879999999</v>
      </c>
      <c r="D97" s="28">
        <f t="shared" si="2"/>
        <v>0.22255729931518076</v>
      </c>
      <c r="E97" s="25"/>
    </row>
    <row r="98" spans="1:5" x14ac:dyDescent="0.2">
      <c r="A98" s="27">
        <v>5112</v>
      </c>
      <c r="B98" s="25" t="s">
        <v>230</v>
      </c>
      <c r="C98" s="113">
        <v>337716.4</v>
      </c>
      <c r="D98" s="28">
        <f t="shared" si="2"/>
        <v>2.5145733165316767E-3</v>
      </c>
      <c r="E98" s="25"/>
    </row>
    <row r="99" spans="1:5" x14ac:dyDescent="0.2">
      <c r="A99" s="27">
        <v>5113</v>
      </c>
      <c r="B99" s="25" t="s">
        <v>231</v>
      </c>
      <c r="C99" s="113">
        <v>3332414.01</v>
      </c>
      <c r="D99" s="28">
        <f t="shared" si="2"/>
        <v>2.4812533087473169E-2</v>
      </c>
      <c r="E99" s="25"/>
    </row>
    <row r="100" spans="1:5" x14ac:dyDescent="0.2">
      <c r="A100" s="27">
        <v>5114</v>
      </c>
      <c r="B100" s="25" t="s">
        <v>232</v>
      </c>
      <c r="C100" s="113">
        <v>9744907.9100000001</v>
      </c>
      <c r="D100" s="28">
        <f t="shared" si="2"/>
        <v>7.2558766475493849E-2</v>
      </c>
      <c r="E100" s="25"/>
    </row>
    <row r="101" spans="1:5" x14ac:dyDescent="0.2">
      <c r="A101" s="27">
        <v>5115</v>
      </c>
      <c r="B101" s="25" t="s">
        <v>233</v>
      </c>
      <c r="C101" s="113">
        <v>10044786.390000001</v>
      </c>
      <c r="D101" s="28">
        <f t="shared" si="2"/>
        <v>7.4791605698019251E-2</v>
      </c>
      <c r="E101" s="25"/>
    </row>
    <row r="102" spans="1:5" x14ac:dyDescent="0.2">
      <c r="A102" s="27">
        <v>5116</v>
      </c>
      <c r="B102" s="25" t="s">
        <v>234</v>
      </c>
      <c r="C102" s="113">
        <v>0</v>
      </c>
      <c r="D102" s="28">
        <f t="shared" si="2"/>
        <v>0</v>
      </c>
      <c r="E102" s="25"/>
    </row>
    <row r="103" spans="1:5" x14ac:dyDescent="0.2">
      <c r="A103" s="92">
        <v>5120</v>
      </c>
      <c r="B103" s="89" t="s">
        <v>235</v>
      </c>
      <c r="C103" s="112">
        <f>SUM(C104:C112)</f>
        <v>9034743.9000000004</v>
      </c>
      <c r="D103" s="93">
        <f t="shared" si="2"/>
        <v>6.7271017731556235E-2</v>
      </c>
      <c r="E103" s="25"/>
    </row>
    <row r="104" spans="1:5" x14ac:dyDescent="0.2">
      <c r="A104" s="27">
        <v>5121</v>
      </c>
      <c r="B104" s="25" t="s">
        <v>236</v>
      </c>
      <c r="C104" s="113">
        <v>1076457.71</v>
      </c>
      <c r="D104" s="28">
        <f t="shared" si="2"/>
        <v>8.0151033054385087E-3</v>
      </c>
      <c r="E104" s="25"/>
    </row>
    <row r="105" spans="1:5" x14ac:dyDescent="0.2">
      <c r="A105" s="27">
        <v>5122</v>
      </c>
      <c r="B105" s="25" t="s">
        <v>237</v>
      </c>
      <c r="C105" s="113">
        <v>123589.47</v>
      </c>
      <c r="D105" s="28">
        <f t="shared" si="2"/>
        <v>9.2022413914838647E-4</v>
      </c>
      <c r="E105" s="25"/>
    </row>
    <row r="106" spans="1:5" x14ac:dyDescent="0.2">
      <c r="A106" s="27">
        <v>5123</v>
      </c>
      <c r="B106" s="25" t="s">
        <v>238</v>
      </c>
      <c r="C106" s="113">
        <v>72631</v>
      </c>
      <c r="D106" s="28">
        <f t="shared" si="2"/>
        <v>5.407968773592642E-4</v>
      </c>
      <c r="E106" s="25"/>
    </row>
    <row r="107" spans="1:5" x14ac:dyDescent="0.2">
      <c r="A107" s="27">
        <v>5124</v>
      </c>
      <c r="B107" s="25" t="s">
        <v>239</v>
      </c>
      <c r="C107" s="113">
        <v>2927133.1</v>
      </c>
      <c r="D107" s="28">
        <f t="shared" si="2"/>
        <v>2.1794887033015419E-2</v>
      </c>
      <c r="E107" s="25"/>
    </row>
    <row r="108" spans="1:5" x14ac:dyDescent="0.2">
      <c r="A108" s="27">
        <v>5125</v>
      </c>
      <c r="B108" s="25" t="s">
        <v>240</v>
      </c>
      <c r="C108" s="113">
        <v>135681</v>
      </c>
      <c r="D108" s="28">
        <f t="shared" si="2"/>
        <v>1.0102554159653911E-3</v>
      </c>
      <c r="E108" s="25"/>
    </row>
    <row r="109" spans="1:5" x14ac:dyDescent="0.2">
      <c r="A109" s="27">
        <v>5126</v>
      </c>
      <c r="B109" s="25" t="s">
        <v>241</v>
      </c>
      <c r="C109" s="113">
        <v>3776360.33</v>
      </c>
      <c r="D109" s="28">
        <f t="shared" si="2"/>
        <v>2.8118074572116597E-2</v>
      </c>
      <c r="E109" s="25"/>
    </row>
    <row r="110" spans="1:5" x14ac:dyDescent="0.2">
      <c r="A110" s="27">
        <v>5127</v>
      </c>
      <c r="B110" s="25" t="s">
        <v>242</v>
      </c>
      <c r="C110" s="113">
        <v>135805.28</v>
      </c>
      <c r="D110" s="28">
        <f t="shared" si="2"/>
        <v>1.0111807816621076E-3</v>
      </c>
      <c r="E110" s="25"/>
    </row>
    <row r="111" spans="1:5" x14ac:dyDescent="0.2">
      <c r="A111" s="27">
        <v>5128</v>
      </c>
      <c r="B111" s="25" t="s">
        <v>243</v>
      </c>
      <c r="C111" s="113">
        <v>0</v>
      </c>
      <c r="D111" s="28">
        <f t="shared" si="2"/>
        <v>0</v>
      </c>
      <c r="E111" s="25"/>
    </row>
    <row r="112" spans="1:5" x14ac:dyDescent="0.2">
      <c r="A112" s="27">
        <v>5129</v>
      </c>
      <c r="B112" s="25" t="s">
        <v>244</v>
      </c>
      <c r="C112" s="113">
        <v>787086.01</v>
      </c>
      <c r="D112" s="28">
        <f t="shared" si="2"/>
        <v>5.8604956068505545E-3</v>
      </c>
      <c r="E112" s="25"/>
    </row>
    <row r="113" spans="1:5" x14ac:dyDescent="0.2">
      <c r="A113" s="92">
        <v>5130</v>
      </c>
      <c r="B113" s="89" t="s">
        <v>245</v>
      </c>
      <c r="C113" s="112">
        <f>SUM(C114:C122)</f>
        <v>36165570.129999995</v>
      </c>
      <c r="D113" s="93">
        <f t="shared" si="2"/>
        <v>0.26928208883564148</v>
      </c>
      <c r="E113" s="25"/>
    </row>
    <row r="114" spans="1:5" x14ac:dyDescent="0.2">
      <c r="A114" s="27">
        <v>5131</v>
      </c>
      <c r="B114" s="25" t="s">
        <v>246</v>
      </c>
      <c r="C114" s="113">
        <v>15516310.619999999</v>
      </c>
      <c r="D114" s="28">
        <f t="shared" si="2"/>
        <v>0.11553155445240171</v>
      </c>
      <c r="E114" s="25"/>
    </row>
    <row r="115" spans="1:5" x14ac:dyDescent="0.2">
      <c r="A115" s="27">
        <v>5132</v>
      </c>
      <c r="B115" s="25" t="s">
        <v>247</v>
      </c>
      <c r="C115" s="113">
        <v>598273.65</v>
      </c>
      <c r="D115" s="28">
        <f t="shared" si="2"/>
        <v>4.4546339954885565E-3</v>
      </c>
      <c r="E115" s="25"/>
    </row>
    <row r="116" spans="1:5" x14ac:dyDescent="0.2">
      <c r="A116" s="27">
        <v>5133</v>
      </c>
      <c r="B116" s="25" t="s">
        <v>248</v>
      </c>
      <c r="C116" s="113">
        <v>4739861.3099999996</v>
      </c>
      <c r="D116" s="28">
        <f t="shared" si="2"/>
        <v>3.529212313700749E-2</v>
      </c>
      <c r="E116" s="25"/>
    </row>
    <row r="117" spans="1:5" x14ac:dyDescent="0.2">
      <c r="A117" s="27">
        <v>5134</v>
      </c>
      <c r="B117" s="25" t="s">
        <v>249</v>
      </c>
      <c r="C117" s="113">
        <v>1173000.8999999999</v>
      </c>
      <c r="D117" s="28">
        <f t="shared" si="2"/>
        <v>8.7339458889400725E-3</v>
      </c>
      <c r="E117" s="25"/>
    </row>
    <row r="118" spans="1:5" x14ac:dyDescent="0.2">
      <c r="A118" s="27">
        <v>5135</v>
      </c>
      <c r="B118" s="25" t="s">
        <v>250</v>
      </c>
      <c r="C118" s="113">
        <v>5949367.4000000004</v>
      </c>
      <c r="D118" s="28">
        <f t="shared" si="2"/>
        <v>4.4297879860982291E-2</v>
      </c>
      <c r="E118" s="25"/>
    </row>
    <row r="119" spans="1:5" x14ac:dyDescent="0.2">
      <c r="A119" s="27">
        <v>5136</v>
      </c>
      <c r="B119" s="25" t="s">
        <v>251</v>
      </c>
      <c r="C119" s="113">
        <v>545669.29</v>
      </c>
      <c r="D119" s="28">
        <f t="shared" si="2"/>
        <v>4.0629517437849785E-3</v>
      </c>
      <c r="E119" s="25"/>
    </row>
    <row r="120" spans="1:5" x14ac:dyDescent="0.2">
      <c r="A120" s="27">
        <v>5137</v>
      </c>
      <c r="B120" s="25" t="s">
        <v>252</v>
      </c>
      <c r="C120" s="113">
        <v>12620.57</v>
      </c>
      <c r="D120" s="28">
        <f t="shared" si="2"/>
        <v>9.3970409969489736E-5</v>
      </c>
      <c r="E120" s="25"/>
    </row>
    <row r="121" spans="1:5" x14ac:dyDescent="0.2">
      <c r="A121" s="27">
        <v>5138</v>
      </c>
      <c r="B121" s="25" t="s">
        <v>253</v>
      </c>
      <c r="C121" s="113">
        <v>11754</v>
      </c>
      <c r="D121" s="28">
        <f t="shared" si="2"/>
        <v>8.7518091400101759E-5</v>
      </c>
      <c r="E121" s="25"/>
    </row>
    <row r="122" spans="1:5" x14ac:dyDescent="0.2">
      <c r="A122" s="27">
        <v>5139</v>
      </c>
      <c r="B122" s="25" t="s">
        <v>254</v>
      </c>
      <c r="C122" s="113">
        <v>7618712.3899999997</v>
      </c>
      <c r="D122" s="28">
        <f t="shared" si="2"/>
        <v>5.6727511255666815E-2</v>
      </c>
      <c r="E122" s="25"/>
    </row>
    <row r="123" spans="1:5" x14ac:dyDescent="0.2">
      <c r="A123" s="92">
        <v>5200</v>
      </c>
      <c r="B123" s="89" t="s">
        <v>255</v>
      </c>
      <c r="C123" s="112">
        <f>C124+C127+C130+C133+C138+C142+C145+C147+C153</f>
        <v>0</v>
      </c>
      <c r="D123" s="93">
        <f t="shared" si="2"/>
        <v>0</v>
      </c>
      <c r="E123" s="25"/>
    </row>
    <row r="124" spans="1:5" x14ac:dyDescent="0.2">
      <c r="A124" s="92">
        <v>5210</v>
      </c>
      <c r="B124" s="89" t="s">
        <v>256</v>
      </c>
      <c r="C124" s="112">
        <f>SUM(C125:C126)</f>
        <v>0</v>
      </c>
      <c r="D124" s="93">
        <f t="shared" si="2"/>
        <v>0</v>
      </c>
      <c r="E124" s="25"/>
    </row>
    <row r="125" spans="1:5" x14ac:dyDescent="0.2">
      <c r="A125" s="27">
        <v>5211</v>
      </c>
      <c r="B125" s="25" t="s">
        <v>257</v>
      </c>
      <c r="C125" s="113">
        <v>0</v>
      </c>
      <c r="D125" s="28">
        <f t="shared" si="2"/>
        <v>0</v>
      </c>
      <c r="E125" s="25"/>
    </row>
    <row r="126" spans="1:5" x14ac:dyDescent="0.2">
      <c r="A126" s="27">
        <v>5212</v>
      </c>
      <c r="B126" s="25" t="s">
        <v>258</v>
      </c>
      <c r="C126" s="113">
        <v>0</v>
      </c>
      <c r="D126" s="28">
        <f t="shared" si="2"/>
        <v>0</v>
      </c>
      <c r="E126" s="25"/>
    </row>
    <row r="127" spans="1:5" x14ac:dyDescent="0.2">
      <c r="A127" s="92">
        <v>5220</v>
      </c>
      <c r="B127" s="89" t="s">
        <v>259</v>
      </c>
      <c r="C127" s="112">
        <f>SUM(C128:C129)</f>
        <v>0</v>
      </c>
      <c r="D127" s="93">
        <f t="shared" si="2"/>
        <v>0</v>
      </c>
      <c r="E127" s="25"/>
    </row>
    <row r="128" spans="1:5" x14ac:dyDescent="0.2">
      <c r="A128" s="27">
        <v>5221</v>
      </c>
      <c r="B128" s="25" t="s">
        <v>260</v>
      </c>
      <c r="C128" s="113">
        <v>0</v>
      </c>
      <c r="D128" s="28">
        <f t="shared" si="2"/>
        <v>0</v>
      </c>
      <c r="E128" s="25"/>
    </row>
    <row r="129" spans="1:5" x14ac:dyDescent="0.2">
      <c r="A129" s="27">
        <v>5222</v>
      </c>
      <c r="B129" s="25" t="s">
        <v>261</v>
      </c>
      <c r="C129" s="113">
        <v>0</v>
      </c>
      <c r="D129" s="28">
        <f t="shared" si="2"/>
        <v>0</v>
      </c>
      <c r="E129" s="25"/>
    </row>
    <row r="130" spans="1:5" x14ac:dyDescent="0.2">
      <c r="A130" s="92">
        <v>5230</v>
      </c>
      <c r="B130" s="89" t="s">
        <v>206</v>
      </c>
      <c r="C130" s="112">
        <f>SUM(C131:C132)</f>
        <v>0</v>
      </c>
      <c r="D130" s="93">
        <f t="shared" si="2"/>
        <v>0</v>
      </c>
      <c r="E130" s="25"/>
    </row>
    <row r="131" spans="1:5" x14ac:dyDescent="0.2">
      <c r="A131" s="27">
        <v>5231</v>
      </c>
      <c r="B131" s="25" t="s">
        <v>262</v>
      </c>
      <c r="C131" s="113">
        <v>0</v>
      </c>
      <c r="D131" s="28">
        <f t="shared" si="2"/>
        <v>0</v>
      </c>
      <c r="E131" s="25"/>
    </row>
    <row r="132" spans="1:5" x14ac:dyDescent="0.2">
      <c r="A132" s="27">
        <v>5232</v>
      </c>
      <c r="B132" s="25" t="s">
        <v>263</v>
      </c>
      <c r="C132" s="113">
        <v>0</v>
      </c>
      <c r="D132" s="28">
        <f t="shared" si="2"/>
        <v>0</v>
      </c>
      <c r="E132" s="25"/>
    </row>
    <row r="133" spans="1:5" x14ac:dyDescent="0.2">
      <c r="A133" s="92">
        <v>5240</v>
      </c>
      <c r="B133" s="89" t="s">
        <v>207</v>
      </c>
      <c r="C133" s="112">
        <f>SUM(C134:C137)</f>
        <v>0</v>
      </c>
      <c r="D133" s="93">
        <f t="shared" si="2"/>
        <v>0</v>
      </c>
      <c r="E133" s="25"/>
    </row>
    <row r="134" spans="1:5" x14ac:dyDescent="0.2">
      <c r="A134" s="27">
        <v>5241</v>
      </c>
      <c r="B134" s="25" t="s">
        <v>264</v>
      </c>
      <c r="C134" s="113">
        <v>0</v>
      </c>
      <c r="D134" s="28">
        <f t="shared" si="2"/>
        <v>0</v>
      </c>
      <c r="E134" s="25"/>
    </row>
    <row r="135" spans="1:5" x14ac:dyDescent="0.2">
      <c r="A135" s="27">
        <v>5242</v>
      </c>
      <c r="B135" s="25" t="s">
        <v>265</v>
      </c>
      <c r="C135" s="113">
        <v>0</v>
      </c>
      <c r="D135" s="28">
        <f t="shared" si="2"/>
        <v>0</v>
      </c>
      <c r="E135" s="25"/>
    </row>
    <row r="136" spans="1:5" x14ac:dyDescent="0.2">
      <c r="A136" s="27">
        <v>5243</v>
      </c>
      <c r="B136" s="25" t="s">
        <v>266</v>
      </c>
      <c r="C136" s="113">
        <v>0</v>
      </c>
      <c r="D136" s="28">
        <f t="shared" si="2"/>
        <v>0</v>
      </c>
      <c r="E136" s="25"/>
    </row>
    <row r="137" spans="1:5" x14ac:dyDescent="0.2">
      <c r="A137" s="27">
        <v>5244</v>
      </c>
      <c r="B137" s="25" t="s">
        <v>267</v>
      </c>
      <c r="C137" s="113">
        <v>0</v>
      </c>
      <c r="D137" s="28">
        <f t="shared" si="2"/>
        <v>0</v>
      </c>
      <c r="E137" s="25"/>
    </row>
    <row r="138" spans="1:5" x14ac:dyDescent="0.2">
      <c r="A138" s="92">
        <v>5250</v>
      </c>
      <c r="B138" s="89" t="s">
        <v>208</v>
      </c>
      <c r="C138" s="112">
        <f>SUM(C139:C141)</f>
        <v>0</v>
      </c>
      <c r="D138" s="93">
        <f t="shared" si="2"/>
        <v>0</v>
      </c>
      <c r="E138" s="25"/>
    </row>
    <row r="139" spans="1:5" x14ac:dyDescent="0.2">
      <c r="A139" s="27">
        <v>5251</v>
      </c>
      <c r="B139" s="25" t="s">
        <v>268</v>
      </c>
      <c r="C139" s="113">
        <v>0</v>
      </c>
      <c r="D139" s="28">
        <f t="shared" si="2"/>
        <v>0</v>
      </c>
      <c r="E139" s="25"/>
    </row>
    <row r="140" spans="1:5" x14ac:dyDescent="0.2">
      <c r="A140" s="27">
        <v>5252</v>
      </c>
      <c r="B140" s="25" t="s">
        <v>269</v>
      </c>
      <c r="C140" s="113">
        <v>0</v>
      </c>
      <c r="D140" s="28">
        <f t="shared" si="2"/>
        <v>0</v>
      </c>
      <c r="E140" s="25"/>
    </row>
    <row r="141" spans="1:5" x14ac:dyDescent="0.2">
      <c r="A141" s="27">
        <v>5259</v>
      </c>
      <c r="B141" s="25" t="s">
        <v>270</v>
      </c>
      <c r="C141" s="113">
        <v>0</v>
      </c>
      <c r="D141" s="28">
        <f t="shared" si="2"/>
        <v>0</v>
      </c>
      <c r="E141" s="25"/>
    </row>
    <row r="142" spans="1:5" x14ac:dyDescent="0.2">
      <c r="A142" s="92">
        <v>5260</v>
      </c>
      <c r="B142" s="89" t="s">
        <v>271</v>
      </c>
      <c r="C142" s="112">
        <f>SUM(C143:C144)</f>
        <v>0</v>
      </c>
      <c r="D142" s="93">
        <f t="shared" si="2"/>
        <v>0</v>
      </c>
      <c r="E142" s="25"/>
    </row>
    <row r="143" spans="1:5" x14ac:dyDescent="0.2">
      <c r="A143" s="27">
        <v>5261</v>
      </c>
      <c r="B143" s="25" t="s">
        <v>272</v>
      </c>
      <c r="C143" s="113">
        <v>0</v>
      </c>
      <c r="D143" s="28">
        <f t="shared" si="2"/>
        <v>0</v>
      </c>
      <c r="E143" s="25"/>
    </row>
    <row r="144" spans="1:5" x14ac:dyDescent="0.2">
      <c r="A144" s="27">
        <v>5262</v>
      </c>
      <c r="B144" s="25" t="s">
        <v>273</v>
      </c>
      <c r="C144" s="113">
        <v>0</v>
      </c>
      <c r="D144" s="28">
        <f t="shared" si="2"/>
        <v>0</v>
      </c>
      <c r="E144" s="25"/>
    </row>
    <row r="145" spans="1:5" x14ac:dyDescent="0.2">
      <c r="A145" s="92">
        <v>5270</v>
      </c>
      <c r="B145" s="89" t="s">
        <v>274</v>
      </c>
      <c r="C145" s="112">
        <f>SUM(C146)</f>
        <v>0</v>
      </c>
      <c r="D145" s="93">
        <f t="shared" si="2"/>
        <v>0</v>
      </c>
      <c r="E145" s="25"/>
    </row>
    <row r="146" spans="1:5" x14ac:dyDescent="0.2">
      <c r="A146" s="27">
        <v>5271</v>
      </c>
      <c r="B146" s="25" t="s">
        <v>275</v>
      </c>
      <c r="C146" s="113">
        <v>0</v>
      </c>
      <c r="D146" s="28">
        <f t="shared" si="2"/>
        <v>0</v>
      </c>
      <c r="E146" s="25"/>
    </row>
    <row r="147" spans="1:5" x14ac:dyDescent="0.2">
      <c r="A147" s="92">
        <v>5280</v>
      </c>
      <c r="B147" s="89" t="s">
        <v>276</v>
      </c>
      <c r="C147" s="112">
        <f>SUM(C148:C152)</f>
        <v>0</v>
      </c>
      <c r="D147" s="93">
        <f t="shared" si="2"/>
        <v>0</v>
      </c>
      <c r="E147" s="25"/>
    </row>
    <row r="148" spans="1:5" x14ac:dyDescent="0.2">
      <c r="A148" s="27">
        <v>5281</v>
      </c>
      <c r="B148" s="25" t="s">
        <v>277</v>
      </c>
      <c r="C148" s="113">
        <v>0</v>
      </c>
      <c r="D148" s="28">
        <f t="shared" si="2"/>
        <v>0</v>
      </c>
      <c r="E148" s="25"/>
    </row>
    <row r="149" spans="1:5" x14ac:dyDescent="0.2">
      <c r="A149" s="27">
        <v>5282</v>
      </c>
      <c r="B149" s="25" t="s">
        <v>278</v>
      </c>
      <c r="C149" s="113">
        <v>0</v>
      </c>
      <c r="D149" s="28">
        <f t="shared" si="2"/>
        <v>0</v>
      </c>
      <c r="E149" s="25"/>
    </row>
    <row r="150" spans="1:5" x14ac:dyDescent="0.2">
      <c r="A150" s="27">
        <v>5283</v>
      </c>
      <c r="B150" s="25" t="s">
        <v>279</v>
      </c>
      <c r="C150" s="113">
        <v>0</v>
      </c>
      <c r="D150" s="28">
        <f t="shared" si="2"/>
        <v>0</v>
      </c>
      <c r="E150" s="25"/>
    </row>
    <row r="151" spans="1:5" x14ac:dyDescent="0.2">
      <c r="A151" s="27">
        <v>5284</v>
      </c>
      <c r="B151" s="25" t="s">
        <v>280</v>
      </c>
      <c r="C151" s="113">
        <v>0</v>
      </c>
      <c r="D151" s="28">
        <f t="shared" si="2"/>
        <v>0</v>
      </c>
      <c r="E151" s="25"/>
    </row>
    <row r="152" spans="1:5" x14ac:dyDescent="0.2">
      <c r="A152" s="27">
        <v>5285</v>
      </c>
      <c r="B152" s="25" t="s">
        <v>281</v>
      </c>
      <c r="C152" s="113">
        <v>0</v>
      </c>
      <c r="D152" s="28">
        <f t="shared" si="2"/>
        <v>0</v>
      </c>
      <c r="E152" s="25"/>
    </row>
    <row r="153" spans="1:5" x14ac:dyDescent="0.2">
      <c r="A153" s="92">
        <v>5290</v>
      </c>
      <c r="B153" s="89" t="s">
        <v>282</v>
      </c>
      <c r="C153" s="112">
        <f>SUM(C154:C155)</f>
        <v>0</v>
      </c>
      <c r="D153" s="93">
        <f t="shared" si="2"/>
        <v>0</v>
      </c>
      <c r="E153" s="25"/>
    </row>
    <row r="154" spans="1:5" x14ac:dyDescent="0.2">
      <c r="A154" s="27">
        <v>5291</v>
      </c>
      <c r="B154" s="25" t="s">
        <v>283</v>
      </c>
      <c r="C154" s="113">
        <v>0</v>
      </c>
      <c r="D154" s="28">
        <f t="shared" si="2"/>
        <v>0</v>
      </c>
      <c r="E154" s="25"/>
    </row>
    <row r="155" spans="1:5" x14ac:dyDescent="0.2">
      <c r="A155" s="27">
        <v>5292</v>
      </c>
      <c r="B155" s="25" t="s">
        <v>284</v>
      </c>
      <c r="C155" s="113">
        <v>0</v>
      </c>
      <c r="D155" s="28">
        <f t="shared" si="2"/>
        <v>0</v>
      </c>
      <c r="E155" s="25"/>
    </row>
    <row r="156" spans="1:5" x14ac:dyDescent="0.2">
      <c r="A156" s="92">
        <v>5300</v>
      </c>
      <c r="B156" s="89" t="s">
        <v>285</v>
      </c>
      <c r="C156" s="112">
        <f>C157+C160+C163</f>
        <v>0</v>
      </c>
      <c r="D156" s="93">
        <f t="shared" si="2"/>
        <v>0</v>
      </c>
      <c r="E156" s="25"/>
    </row>
    <row r="157" spans="1:5" x14ac:dyDescent="0.2">
      <c r="A157" s="92">
        <v>5310</v>
      </c>
      <c r="B157" s="89" t="s">
        <v>201</v>
      </c>
      <c r="C157" s="112">
        <f>C158+C159</f>
        <v>0</v>
      </c>
      <c r="D157" s="93">
        <f t="shared" si="2"/>
        <v>0</v>
      </c>
      <c r="E157" s="25"/>
    </row>
    <row r="158" spans="1:5" x14ac:dyDescent="0.2">
      <c r="A158" s="27">
        <v>5311</v>
      </c>
      <c r="B158" s="25" t="s">
        <v>286</v>
      </c>
      <c r="C158" s="113">
        <v>0</v>
      </c>
      <c r="D158" s="28">
        <f t="shared" si="2"/>
        <v>0</v>
      </c>
      <c r="E158" s="25"/>
    </row>
    <row r="159" spans="1:5" x14ac:dyDescent="0.2">
      <c r="A159" s="27">
        <v>5312</v>
      </c>
      <c r="B159" s="25" t="s">
        <v>287</v>
      </c>
      <c r="C159" s="113">
        <v>0</v>
      </c>
      <c r="D159" s="28">
        <f t="shared" si="2"/>
        <v>0</v>
      </c>
      <c r="E159" s="25"/>
    </row>
    <row r="160" spans="1:5" x14ac:dyDescent="0.2">
      <c r="A160" s="92">
        <v>5320</v>
      </c>
      <c r="B160" s="89" t="s">
        <v>202</v>
      </c>
      <c r="C160" s="112">
        <f>SUM(C161:C162)</f>
        <v>0</v>
      </c>
      <c r="D160" s="93">
        <f t="shared" ref="D160:D212" si="3">C160/$C$94</f>
        <v>0</v>
      </c>
      <c r="E160" s="25"/>
    </row>
    <row r="161" spans="1:5" x14ac:dyDescent="0.2">
      <c r="A161" s="27">
        <v>5321</v>
      </c>
      <c r="B161" s="25" t="s">
        <v>288</v>
      </c>
      <c r="C161" s="113">
        <v>0</v>
      </c>
      <c r="D161" s="28">
        <f t="shared" si="3"/>
        <v>0</v>
      </c>
      <c r="E161" s="25"/>
    </row>
    <row r="162" spans="1:5" x14ac:dyDescent="0.2">
      <c r="A162" s="27">
        <v>5322</v>
      </c>
      <c r="B162" s="25" t="s">
        <v>289</v>
      </c>
      <c r="C162" s="113">
        <v>0</v>
      </c>
      <c r="D162" s="28">
        <f t="shared" si="3"/>
        <v>0</v>
      </c>
      <c r="E162" s="25"/>
    </row>
    <row r="163" spans="1:5" x14ac:dyDescent="0.2">
      <c r="A163" s="92">
        <v>5330</v>
      </c>
      <c r="B163" s="89" t="s">
        <v>203</v>
      </c>
      <c r="C163" s="112">
        <f>SUM(C164:C165)</f>
        <v>0</v>
      </c>
      <c r="D163" s="93">
        <f t="shared" si="3"/>
        <v>0</v>
      </c>
      <c r="E163" s="25"/>
    </row>
    <row r="164" spans="1:5" x14ac:dyDescent="0.2">
      <c r="A164" s="27">
        <v>5331</v>
      </c>
      <c r="B164" s="25" t="s">
        <v>290</v>
      </c>
      <c r="C164" s="113">
        <v>0</v>
      </c>
      <c r="D164" s="28">
        <f t="shared" si="3"/>
        <v>0</v>
      </c>
      <c r="E164" s="25"/>
    </row>
    <row r="165" spans="1:5" x14ac:dyDescent="0.2">
      <c r="A165" s="27">
        <v>5332</v>
      </c>
      <c r="B165" s="25" t="s">
        <v>291</v>
      </c>
      <c r="C165" s="113">
        <v>0</v>
      </c>
      <c r="D165" s="28">
        <f t="shared" si="3"/>
        <v>0</v>
      </c>
      <c r="E165" s="25"/>
    </row>
    <row r="166" spans="1:5" x14ac:dyDescent="0.2">
      <c r="A166" s="92">
        <v>5400</v>
      </c>
      <c r="B166" s="89" t="s">
        <v>292</v>
      </c>
      <c r="C166" s="112">
        <f>C167+C170+C173+C176+C178</f>
        <v>0</v>
      </c>
      <c r="D166" s="93">
        <f t="shared" si="3"/>
        <v>0</v>
      </c>
      <c r="E166" s="25"/>
    </row>
    <row r="167" spans="1:5" x14ac:dyDescent="0.2">
      <c r="A167" s="92">
        <v>5410</v>
      </c>
      <c r="B167" s="89" t="s">
        <v>293</v>
      </c>
      <c r="C167" s="112">
        <f>SUM(C168:C169)</f>
        <v>0</v>
      </c>
      <c r="D167" s="93">
        <f t="shared" si="3"/>
        <v>0</v>
      </c>
      <c r="E167" s="25"/>
    </row>
    <row r="168" spans="1:5" x14ac:dyDescent="0.2">
      <c r="A168" s="27">
        <v>5411</v>
      </c>
      <c r="B168" s="25" t="s">
        <v>294</v>
      </c>
      <c r="C168" s="113">
        <v>0</v>
      </c>
      <c r="D168" s="28">
        <f t="shared" si="3"/>
        <v>0</v>
      </c>
      <c r="E168" s="25"/>
    </row>
    <row r="169" spans="1:5" x14ac:dyDescent="0.2">
      <c r="A169" s="27">
        <v>5412</v>
      </c>
      <c r="B169" s="25" t="s">
        <v>295</v>
      </c>
      <c r="C169" s="113">
        <v>0</v>
      </c>
      <c r="D169" s="28">
        <f t="shared" si="3"/>
        <v>0</v>
      </c>
      <c r="E169" s="25"/>
    </row>
    <row r="170" spans="1:5" x14ac:dyDescent="0.2">
      <c r="A170" s="92">
        <v>5420</v>
      </c>
      <c r="B170" s="89" t="s">
        <v>296</v>
      </c>
      <c r="C170" s="112">
        <f>SUM(C171:C172)</f>
        <v>0</v>
      </c>
      <c r="D170" s="93">
        <f t="shared" si="3"/>
        <v>0</v>
      </c>
      <c r="E170" s="25"/>
    </row>
    <row r="171" spans="1:5" x14ac:dyDescent="0.2">
      <c r="A171" s="27">
        <v>5421</v>
      </c>
      <c r="B171" s="25" t="s">
        <v>297</v>
      </c>
      <c r="C171" s="113">
        <v>0</v>
      </c>
      <c r="D171" s="28">
        <f t="shared" si="3"/>
        <v>0</v>
      </c>
      <c r="E171" s="25"/>
    </row>
    <row r="172" spans="1:5" x14ac:dyDescent="0.2">
      <c r="A172" s="27">
        <v>5422</v>
      </c>
      <c r="B172" s="25" t="s">
        <v>298</v>
      </c>
      <c r="C172" s="113">
        <v>0</v>
      </c>
      <c r="D172" s="28">
        <f t="shared" si="3"/>
        <v>0</v>
      </c>
      <c r="E172" s="25"/>
    </row>
    <row r="173" spans="1:5" x14ac:dyDescent="0.2">
      <c r="A173" s="92">
        <v>5430</v>
      </c>
      <c r="B173" s="89" t="s">
        <v>299</v>
      </c>
      <c r="C173" s="112">
        <f>SUM(C174:C175)</f>
        <v>0</v>
      </c>
      <c r="D173" s="93">
        <f t="shared" si="3"/>
        <v>0</v>
      </c>
      <c r="E173" s="25"/>
    </row>
    <row r="174" spans="1:5" x14ac:dyDescent="0.2">
      <c r="A174" s="27">
        <v>5431</v>
      </c>
      <c r="B174" s="25" t="s">
        <v>300</v>
      </c>
      <c r="C174" s="113">
        <v>0</v>
      </c>
      <c r="D174" s="28">
        <f t="shared" si="3"/>
        <v>0</v>
      </c>
      <c r="E174" s="25"/>
    </row>
    <row r="175" spans="1:5" x14ac:dyDescent="0.2">
      <c r="A175" s="27">
        <v>5432</v>
      </c>
      <c r="B175" s="25" t="s">
        <v>301</v>
      </c>
      <c r="C175" s="113">
        <v>0</v>
      </c>
      <c r="D175" s="28">
        <f t="shared" si="3"/>
        <v>0</v>
      </c>
      <c r="E175" s="25"/>
    </row>
    <row r="176" spans="1:5" x14ac:dyDescent="0.2">
      <c r="A176" s="92">
        <v>5440</v>
      </c>
      <c r="B176" s="89" t="s">
        <v>302</v>
      </c>
      <c r="C176" s="112">
        <f>SUM(C177)</f>
        <v>0</v>
      </c>
      <c r="D176" s="93">
        <f t="shared" si="3"/>
        <v>0</v>
      </c>
      <c r="E176" s="25"/>
    </row>
    <row r="177" spans="1:5" x14ac:dyDescent="0.2">
      <c r="A177" s="27">
        <v>5441</v>
      </c>
      <c r="B177" s="25" t="s">
        <v>302</v>
      </c>
      <c r="C177" s="113">
        <v>0</v>
      </c>
      <c r="D177" s="28">
        <f t="shared" si="3"/>
        <v>0</v>
      </c>
      <c r="E177" s="25"/>
    </row>
    <row r="178" spans="1:5" x14ac:dyDescent="0.2">
      <c r="A178" s="92">
        <v>5450</v>
      </c>
      <c r="B178" s="89" t="s">
        <v>303</v>
      </c>
      <c r="C178" s="112">
        <f>SUM(C179:C180)</f>
        <v>0</v>
      </c>
      <c r="D178" s="93">
        <f t="shared" si="3"/>
        <v>0</v>
      </c>
      <c r="E178" s="25"/>
    </row>
    <row r="179" spans="1:5" x14ac:dyDescent="0.2">
      <c r="A179" s="27">
        <v>5451</v>
      </c>
      <c r="B179" s="25" t="s">
        <v>304</v>
      </c>
      <c r="C179" s="113">
        <v>0</v>
      </c>
      <c r="D179" s="28">
        <f t="shared" si="3"/>
        <v>0</v>
      </c>
      <c r="E179" s="25"/>
    </row>
    <row r="180" spans="1:5" x14ac:dyDescent="0.2">
      <c r="A180" s="27">
        <v>5452</v>
      </c>
      <c r="B180" s="25" t="s">
        <v>305</v>
      </c>
      <c r="C180" s="113">
        <v>0</v>
      </c>
      <c r="D180" s="28">
        <f t="shared" si="3"/>
        <v>0</v>
      </c>
      <c r="E180" s="25"/>
    </row>
    <row r="181" spans="1:5" x14ac:dyDescent="0.2">
      <c r="A181" s="92">
        <v>5500</v>
      </c>
      <c r="B181" s="89" t="s">
        <v>306</v>
      </c>
      <c r="C181" s="112">
        <f>C182+C191+C194+C200</f>
        <v>22164626.879999999</v>
      </c>
      <c r="D181" s="93">
        <f t="shared" si="3"/>
        <v>0.16503367714250403</v>
      </c>
      <c r="E181" s="25"/>
    </row>
    <row r="182" spans="1:5" x14ac:dyDescent="0.2">
      <c r="A182" s="92">
        <v>5510</v>
      </c>
      <c r="B182" s="89" t="s">
        <v>307</v>
      </c>
      <c r="C182" s="112">
        <f>SUM(C183:C190)</f>
        <v>22164624.199999999</v>
      </c>
      <c r="D182" s="93">
        <f t="shared" si="3"/>
        <v>0.16503365718772395</v>
      </c>
      <c r="E182" s="25"/>
    </row>
    <row r="183" spans="1:5" x14ac:dyDescent="0.2">
      <c r="A183" s="27">
        <v>5511</v>
      </c>
      <c r="B183" s="25" t="s">
        <v>308</v>
      </c>
      <c r="C183" s="113">
        <v>0</v>
      </c>
      <c r="D183" s="28">
        <f t="shared" si="3"/>
        <v>0</v>
      </c>
      <c r="E183" s="25"/>
    </row>
    <row r="184" spans="1:5" x14ac:dyDescent="0.2">
      <c r="A184" s="27">
        <v>5512</v>
      </c>
      <c r="B184" s="25" t="s">
        <v>309</v>
      </c>
      <c r="C184" s="113">
        <v>0</v>
      </c>
      <c r="D184" s="28">
        <f t="shared" si="3"/>
        <v>0</v>
      </c>
      <c r="E184" s="25"/>
    </row>
    <row r="185" spans="1:5" x14ac:dyDescent="0.2">
      <c r="A185" s="27">
        <v>5513</v>
      </c>
      <c r="B185" s="25" t="s">
        <v>310</v>
      </c>
      <c r="C185" s="113">
        <v>10521611.720000001</v>
      </c>
      <c r="D185" s="28">
        <f t="shared" si="3"/>
        <v>7.834195815784771E-2</v>
      </c>
      <c r="E185" s="25"/>
    </row>
    <row r="186" spans="1:5" x14ac:dyDescent="0.2">
      <c r="A186" s="27">
        <v>5514</v>
      </c>
      <c r="B186" s="25" t="s">
        <v>311</v>
      </c>
      <c r="C186" s="113">
        <v>0</v>
      </c>
      <c r="D186" s="28">
        <f t="shared" si="3"/>
        <v>0</v>
      </c>
      <c r="E186" s="25"/>
    </row>
    <row r="187" spans="1:5" x14ac:dyDescent="0.2">
      <c r="A187" s="27">
        <v>5515</v>
      </c>
      <c r="B187" s="25" t="s">
        <v>312</v>
      </c>
      <c r="C187" s="113">
        <v>11468896.57</v>
      </c>
      <c r="D187" s="28">
        <f t="shared" si="3"/>
        <v>8.5395264443727553E-2</v>
      </c>
      <c r="E187" s="25"/>
    </row>
    <row r="188" spans="1:5" x14ac:dyDescent="0.2">
      <c r="A188" s="27">
        <v>5516</v>
      </c>
      <c r="B188" s="25" t="s">
        <v>313</v>
      </c>
      <c r="C188" s="113">
        <v>0</v>
      </c>
      <c r="D188" s="28">
        <f t="shared" si="3"/>
        <v>0</v>
      </c>
      <c r="E188" s="25"/>
    </row>
    <row r="189" spans="1:5" x14ac:dyDescent="0.2">
      <c r="A189" s="27">
        <v>5517</v>
      </c>
      <c r="B189" s="25" t="s">
        <v>314</v>
      </c>
      <c r="C189" s="113">
        <v>174115.91</v>
      </c>
      <c r="D189" s="28">
        <f t="shared" si="3"/>
        <v>1.2964345861487063E-3</v>
      </c>
      <c r="E189" s="25"/>
    </row>
    <row r="190" spans="1:5" x14ac:dyDescent="0.2">
      <c r="A190" s="27">
        <v>5518</v>
      </c>
      <c r="B190" s="25" t="s">
        <v>38</v>
      </c>
      <c r="C190" s="113">
        <v>0</v>
      </c>
      <c r="D190" s="28">
        <f t="shared" si="3"/>
        <v>0</v>
      </c>
      <c r="E190" s="25"/>
    </row>
    <row r="191" spans="1:5" x14ac:dyDescent="0.2">
      <c r="A191" s="92">
        <v>5520</v>
      </c>
      <c r="B191" s="89" t="s">
        <v>37</v>
      </c>
      <c r="C191" s="112">
        <f>SUM(C192:C193)</f>
        <v>0</v>
      </c>
      <c r="D191" s="93">
        <f t="shared" si="3"/>
        <v>0</v>
      </c>
      <c r="E191" s="25"/>
    </row>
    <row r="192" spans="1:5" x14ac:dyDescent="0.2">
      <c r="A192" s="27">
        <v>5521</v>
      </c>
      <c r="B192" s="25" t="s">
        <v>315</v>
      </c>
      <c r="C192" s="113">
        <v>0</v>
      </c>
      <c r="D192" s="28">
        <f t="shared" si="3"/>
        <v>0</v>
      </c>
      <c r="E192" s="25"/>
    </row>
    <row r="193" spans="1:5" x14ac:dyDescent="0.2">
      <c r="A193" s="27">
        <v>5522</v>
      </c>
      <c r="B193" s="25" t="s">
        <v>316</v>
      </c>
      <c r="C193" s="113">
        <v>0</v>
      </c>
      <c r="D193" s="28">
        <f t="shared" si="3"/>
        <v>0</v>
      </c>
      <c r="E193" s="25"/>
    </row>
    <row r="194" spans="1:5" x14ac:dyDescent="0.2">
      <c r="A194" s="92">
        <v>5530</v>
      </c>
      <c r="B194" s="89" t="s">
        <v>317</v>
      </c>
      <c r="C194" s="112">
        <f>SUM(C195:C199)</f>
        <v>0</v>
      </c>
      <c r="D194" s="93">
        <f t="shared" si="3"/>
        <v>0</v>
      </c>
      <c r="E194" s="25"/>
    </row>
    <row r="195" spans="1:5" x14ac:dyDescent="0.2">
      <c r="A195" s="27">
        <v>5531</v>
      </c>
      <c r="B195" s="25" t="s">
        <v>318</v>
      </c>
      <c r="C195" s="113">
        <v>0</v>
      </c>
      <c r="D195" s="28">
        <f t="shared" si="3"/>
        <v>0</v>
      </c>
      <c r="E195" s="25"/>
    </row>
    <row r="196" spans="1:5" x14ac:dyDescent="0.2">
      <c r="A196" s="27">
        <v>5532</v>
      </c>
      <c r="B196" s="25" t="s">
        <v>319</v>
      </c>
      <c r="C196" s="113">
        <v>0</v>
      </c>
      <c r="D196" s="28">
        <f t="shared" si="3"/>
        <v>0</v>
      </c>
      <c r="E196" s="25"/>
    </row>
    <row r="197" spans="1:5" x14ac:dyDescent="0.2">
      <c r="A197" s="27">
        <v>5533</v>
      </c>
      <c r="B197" s="25" t="s">
        <v>320</v>
      </c>
      <c r="C197" s="113">
        <v>0</v>
      </c>
      <c r="D197" s="28">
        <f t="shared" si="3"/>
        <v>0</v>
      </c>
      <c r="E197" s="25"/>
    </row>
    <row r="198" spans="1:5" x14ac:dyDescent="0.2">
      <c r="A198" s="27">
        <v>5534</v>
      </c>
      <c r="B198" s="25" t="s">
        <v>321</v>
      </c>
      <c r="C198" s="113">
        <v>0</v>
      </c>
      <c r="D198" s="28">
        <f t="shared" si="3"/>
        <v>0</v>
      </c>
      <c r="E198" s="25"/>
    </row>
    <row r="199" spans="1:5" x14ac:dyDescent="0.2">
      <c r="A199" s="27">
        <v>5535</v>
      </c>
      <c r="B199" s="25" t="s">
        <v>322</v>
      </c>
      <c r="C199" s="113">
        <v>0</v>
      </c>
      <c r="D199" s="28">
        <f t="shared" si="3"/>
        <v>0</v>
      </c>
      <c r="E199" s="25"/>
    </row>
    <row r="200" spans="1:5" x14ac:dyDescent="0.2">
      <c r="A200" s="92">
        <v>5590</v>
      </c>
      <c r="B200" s="89" t="s">
        <v>323</v>
      </c>
      <c r="C200" s="112">
        <f>SUM(C201:C209)</f>
        <v>2.68</v>
      </c>
      <c r="D200" s="93">
        <f t="shared" si="3"/>
        <v>1.9954780070807618E-8</v>
      </c>
      <c r="E200" s="25"/>
    </row>
    <row r="201" spans="1:5" x14ac:dyDescent="0.2">
      <c r="A201" s="27">
        <v>5591</v>
      </c>
      <c r="B201" s="25" t="s">
        <v>324</v>
      </c>
      <c r="C201" s="113">
        <v>0</v>
      </c>
      <c r="D201" s="28">
        <f t="shared" si="3"/>
        <v>0</v>
      </c>
      <c r="E201" s="25"/>
    </row>
    <row r="202" spans="1:5" x14ac:dyDescent="0.2">
      <c r="A202" s="27">
        <v>5592</v>
      </c>
      <c r="B202" s="25" t="s">
        <v>325</v>
      </c>
      <c r="C202" s="113">
        <v>0</v>
      </c>
      <c r="D202" s="28">
        <f t="shared" si="3"/>
        <v>0</v>
      </c>
      <c r="E202" s="25"/>
    </row>
    <row r="203" spans="1:5" x14ac:dyDescent="0.2">
      <c r="A203" s="27">
        <v>5593</v>
      </c>
      <c r="B203" s="25" t="s">
        <v>326</v>
      </c>
      <c r="C203" s="113">
        <v>0</v>
      </c>
      <c r="D203" s="28">
        <f t="shared" si="3"/>
        <v>0</v>
      </c>
      <c r="E203" s="25"/>
    </row>
    <row r="204" spans="1:5" x14ac:dyDescent="0.2">
      <c r="A204" s="27">
        <v>5594</v>
      </c>
      <c r="B204" s="25" t="s">
        <v>379</v>
      </c>
      <c r="C204" s="113">
        <v>0</v>
      </c>
      <c r="D204" s="28">
        <f t="shared" si="3"/>
        <v>0</v>
      </c>
      <c r="E204" s="25"/>
    </row>
    <row r="205" spans="1:5" x14ac:dyDescent="0.2">
      <c r="A205" s="27">
        <v>5595</v>
      </c>
      <c r="B205" s="25" t="s">
        <v>328</v>
      </c>
      <c r="C205" s="113">
        <v>0</v>
      </c>
      <c r="D205" s="28">
        <f t="shared" si="3"/>
        <v>0</v>
      </c>
      <c r="E205" s="25"/>
    </row>
    <row r="206" spans="1:5" x14ac:dyDescent="0.2">
      <c r="A206" s="27">
        <v>5596</v>
      </c>
      <c r="B206" s="25" t="s">
        <v>223</v>
      </c>
      <c r="C206" s="113">
        <v>0</v>
      </c>
      <c r="D206" s="28">
        <f t="shared" si="3"/>
        <v>0</v>
      </c>
      <c r="E206" s="25"/>
    </row>
    <row r="207" spans="1:5" x14ac:dyDescent="0.2">
      <c r="A207" s="27">
        <v>5597</v>
      </c>
      <c r="B207" s="25" t="s">
        <v>329</v>
      </c>
      <c r="C207" s="113">
        <v>0</v>
      </c>
      <c r="D207" s="28">
        <f t="shared" si="3"/>
        <v>0</v>
      </c>
      <c r="E207" s="25"/>
    </row>
    <row r="208" spans="1:5" x14ac:dyDescent="0.2">
      <c r="A208" s="27">
        <v>5598</v>
      </c>
      <c r="B208" s="25" t="s">
        <v>380</v>
      </c>
      <c r="C208" s="113">
        <v>0</v>
      </c>
      <c r="D208" s="28">
        <f t="shared" si="3"/>
        <v>0</v>
      </c>
      <c r="E208" s="25"/>
    </row>
    <row r="209" spans="1:5" x14ac:dyDescent="0.2">
      <c r="A209" s="27">
        <v>5599</v>
      </c>
      <c r="B209" s="25" t="s">
        <v>330</v>
      </c>
      <c r="C209" s="113">
        <v>2.68</v>
      </c>
      <c r="D209" s="28">
        <f t="shared" si="3"/>
        <v>1.9954780070807618E-8</v>
      </c>
      <c r="E209" s="25"/>
    </row>
    <row r="210" spans="1:5" x14ac:dyDescent="0.2">
      <c r="A210" s="92">
        <v>5600</v>
      </c>
      <c r="B210" s="89" t="s">
        <v>36</v>
      </c>
      <c r="C210" s="112">
        <f>C211</f>
        <v>13588634.6</v>
      </c>
      <c r="D210" s="93">
        <f t="shared" si="3"/>
        <v>0.10117843839759956</v>
      </c>
      <c r="E210" s="25"/>
    </row>
    <row r="211" spans="1:5" x14ac:dyDescent="0.2">
      <c r="A211" s="92">
        <v>5610</v>
      </c>
      <c r="B211" s="89" t="s">
        <v>331</v>
      </c>
      <c r="C211" s="112">
        <f>C212</f>
        <v>13588634.6</v>
      </c>
      <c r="D211" s="93">
        <f t="shared" si="3"/>
        <v>0.10117843839759956</v>
      </c>
      <c r="E211" s="25"/>
    </row>
    <row r="212" spans="1:5" x14ac:dyDescent="0.2">
      <c r="A212" s="27">
        <v>5611</v>
      </c>
      <c r="B212" s="25" t="s">
        <v>332</v>
      </c>
      <c r="C212" s="113">
        <v>13588634.6</v>
      </c>
      <c r="D212" s="28">
        <f t="shared" si="3"/>
        <v>0.10117843839759956</v>
      </c>
      <c r="E212" s="25"/>
    </row>
    <row r="213" spans="1:5" x14ac:dyDescent="0.2">
      <c r="C213" s="115"/>
    </row>
    <row r="214" spans="1:5" x14ac:dyDescent="0.2">
      <c r="A214" s="136" t="s">
        <v>457</v>
      </c>
    </row>
    <row r="219" spans="1:5" x14ac:dyDescent="0.2">
      <c r="B219" s="154"/>
      <c r="D219" s="154"/>
    </row>
    <row r="220" spans="1:5" x14ac:dyDescent="0.2">
      <c r="B220" s="154"/>
      <c r="D220" s="154"/>
    </row>
    <row r="221" spans="1:5" x14ac:dyDescent="0.2">
      <c r="B221" s="1"/>
    </row>
    <row r="222" spans="1:5" x14ac:dyDescent="0.2">
      <c r="B222" s="1"/>
    </row>
    <row r="223" spans="1:5" x14ac:dyDescent="0.2">
      <c r="B223" s="1"/>
    </row>
    <row r="224" spans="1:5" x14ac:dyDescent="0.2">
      <c r="B224" s="1"/>
    </row>
    <row r="225" spans="2:2" x14ac:dyDescent="0.2">
      <c r="B225" s="1"/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0866141732283472" right="0.70866141732283472" top="0.35433070866141736" bottom="0.35433070866141736" header="0.31496062992125984" footer="0.31496062992125984"/>
  <pageSetup scale="80" orientation="landscape" r:id="rId1"/>
  <headerFooter>
    <oddFooter>&amp;R&amp;8&amp;P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5"/>
  <sheetViews>
    <sheetView zoomScaleNormal="100" workbookViewId="0">
      <selection activeCell="B9" sqref="B9"/>
    </sheetView>
  </sheetViews>
  <sheetFormatPr baseColWidth="10" defaultColWidth="9.28515625" defaultRowHeight="11.25" x14ac:dyDescent="0.2"/>
  <cols>
    <col min="1" max="1" width="10" style="4" customWidth="1"/>
    <col min="2" max="2" width="50.85546875" style="4" customWidth="1"/>
    <col min="3" max="3" width="10.42578125" style="4" customWidth="1"/>
    <col min="4" max="4" width="12.28515625" style="4" customWidth="1"/>
    <col min="5" max="5" width="11" style="4" customWidth="1"/>
    <col min="6" max="6" width="10" style="4" bestFit="1" customWidth="1"/>
    <col min="7" max="7" width="10.28515625" style="4" bestFit="1" customWidth="1"/>
    <col min="8" max="8" width="11.140625" style="4" customWidth="1"/>
    <col min="9" max="9" width="7.140625" style="4" customWidth="1"/>
    <col min="10" max="10" width="11.140625" style="4" bestFit="1" customWidth="1"/>
    <col min="11" max="16384" width="9.28515625" style="4"/>
  </cols>
  <sheetData>
    <row r="1" spans="1:8" s="3" customFormat="1" ht="19.149999999999999" customHeight="1" x14ac:dyDescent="0.25">
      <c r="A1" s="165" t="s">
        <v>533</v>
      </c>
      <c r="B1" s="169"/>
      <c r="C1" s="169"/>
      <c r="D1" s="169"/>
      <c r="E1" s="169"/>
      <c r="F1" s="169"/>
      <c r="G1" s="2" t="s">
        <v>439</v>
      </c>
      <c r="H1" s="8">
        <v>2026</v>
      </c>
    </row>
    <row r="2" spans="1:8" s="3" customFormat="1" ht="19.149999999999999" customHeight="1" x14ac:dyDescent="0.25">
      <c r="A2" s="165" t="s">
        <v>443</v>
      </c>
      <c r="B2" s="169"/>
      <c r="C2" s="169"/>
      <c r="D2" s="169"/>
      <c r="E2" s="169"/>
      <c r="F2" s="169"/>
      <c r="G2" s="2" t="s">
        <v>440</v>
      </c>
      <c r="H2" s="8" t="s">
        <v>442</v>
      </c>
    </row>
    <row r="3" spans="1:8" s="3" customFormat="1" ht="19.149999999999999" customHeight="1" x14ac:dyDescent="0.25">
      <c r="A3" s="165" t="s">
        <v>534</v>
      </c>
      <c r="B3" s="169"/>
      <c r="C3" s="169"/>
      <c r="D3" s="169"/>
      <c r="E3" s="169"/>
      <c r="F3" s="169"/>
      <c r="G3" s="2" t="s">
        <v>441</v>
      </c>
      <c r="H3" s="8">
        <v>2</v>
      </c>
    </row>
    <row r="4" spans="1:8" s="3" customFormat="1" ht="19.149999999999999" customHeight="1" x14ac:dyDescent="0.25">
      <c r="A4" s="165" t="s">
        <v>456</v>
      </c>
      <c r="B4" s="169"/>
      <c r="C4" s="169"/>
      <c r="D4" s="169"/>
      <c r="E4" s="169"/>
      <c r="F4" s="169"/>
      <c r="G4" s="2"/>
      <c r="H4" s="8"/>
    </row>
    <row r="5" spans="1:8" x14ac:dyDescent="0.2">
      <c r="A5" s="168" t="s">
        <v>68</v>
      </c>
      <c r="B5" s="168"/>
      <c r="C5" s="168"/>
      <c r="D5" s="168"/>
      <c r="E5" s="168"/>
      <c r="F5" s="168"/>
      <c r="G5" s="168"/>
      <c r="H5" s="168"/>
    </row>
    <row r="7" spans="1:8" x14ac:dyDescent="0.2">
      <c r="A7" s="171" t="s">
        <v>46</v>
      </c>
      <c r="B7" s="171"/>
      <c r="C7" s="171"/>
      <c r="D7" s="171"/>
      <c r="E7" s="171"/>
      <c r="F7" s="171"/>
      <c r="G7" s="171"/>
      <c r="H7" s="171"/>
    </row>
    <row r="8" spans="1:8" x14ac:dyDescent="0.2">
      <c r="A8" s="5" t="s">
        <v>44</v>
      </c>
      <c r="B8" s="5" t="s">
        <v>41</v>
      </c>
      <c r="C8" s="5" t="s">
        <v>42</v>
      </c>
      <c r="D8" s="5" t="s">
        <v>43</v>
      </c>
      <c r="E8" s="5"/>
      <c r="F8" s="5"/>
      <c r="G8" s="5"/>
      <c r="H8" s="5"/>
    </row>
    <row r="9" spans="1:8" x14ac:dyDescent="0.2">
      <c r="A9" s="6">
        <v>1114</v>
      </c>
      <c r="B9" s="4" t="s">
        <v>69</v>
      </c>
      <c r="C9" s="115">
        <v>141790896.18000001</v>
      </c>
      <c r="E9" s="4" t="str">
        <f>+IF(OR(C9&lt;&gt;0,C10&lt;&gt;0,C11&lt;&gt;0),"","SIN INFORMACIÓN QUE REVELAR")</f>
        <v/>
      </c>
    </row>
    <row r="10" spans="1:8" x14ac:dyDescent="0.2">
      <c r="A10" s="6">
        <v>1115</v>
      </c>
      <c r="B10" s="4" t="s">
        <v>70</v>
      </c>
      <c r="C10" s="115">
        <v>0</v>
      </c>
    </row>
    <row r="11" spans="1:8" x14ac:dyDescent="0.2">
      <c r="A11" s="6">
        <v>1121</v>
      </c>
      <c r="B11" s="4" t="s">
        <v>71</v>
      </c>
      <c r="C11" s="115">
        <v>0</v>
      </c>
    </row>
    <row r="12" spans="1:8" x14ac:dyDescent="0.2">
      <c r="C12" s="115"/>
    </row>
    <row r="13" spans="1:8" x14ac:dyDescent="0.2">
      <c r="A13" s="171" t="s">
        <v>47</v>
      </c>
      <c r="B13" s="171"/>
      <c r="C13" s="171"/>
      <c r="D13" s="171"/>
      <c r="E13" s="171"/>
      <c r="F13" s="171"/>
      <c r="G13" s="171"/>
      <c r="H13" s="171"/>
    </row>
    <row r="14" spans="1:8" s="151" customFormat="1" ht="22.5" x14ac:dyDescent="0.2">
      <c r="A14" s="152" t="s">
        <v>44</v>
      </c>
      <c r="B14" s="152" t="s">
        <v>41</v>
      </c>
      <c r="C14" s="152" t="s">
        <v>42</v>
      </c>
      <c r="D14" s="152">
        <v>2025</v>
      </c>
      <c r="E14" s="152">
        <v>2024</v>
      </c>
      <c r="F14" s="152">
        <v>2023</v>
      </c>
      <c r="G14" s="152">
        <v>2022</v>
      </c>
      <c r="H14" s="152" t="s">
        <v>67</v>
      </c>
    </row>
    <row r="15" spans="1:8" x14ac:dyDescent="0.2">
      <c r="A15" s="6">
        <v>1122</v>
      </c>
      <c r="B15" s="4" t="s">
        <v>73</v>
      </c>
      <c r="C15" s="115">
        <v>7965277</v>
      </c>
      <c r="D15" s="115">
        <v>8038846.75</v>
      </c>
      <c r="E15" s="115">
        <v>7377642.1600000001</v>
      </c>
      <c r="F15" s="115">
        <v>7582966.3600000003</v>
      </c>
      <c r="G15" s="115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74</v>
      </c>
      <c r="C16" s="115">
        <v>0</v>
      </c>
      <c r="D16" s="115">
        <v>0</v>
      </c>
      <c r="E16" s="115">
        <v>0</v>
      </c>
      <c r="F16" s="115">
        <v>0</v>
      </c>
      <c r="G16" s="115">
        <v>0</v>
      </c>
    </row>
    <row r="17" spans="1:8" x14ac:dyDescent="0.2">
      <c r="C17" s="115"/>
      <c r="D17" s="115"/>
      <c r="E17" s="115"/>
      <c r="F17" s="115"/>
      <c r="G17" s="115"/>
    </row>
    <row r="18" spans="1:8" x14ac:dyDescent="0.2">
      <c r="A18" s="171" t="s">
        <v>48</v>
      </c>
      <c r="B18" s="171"/>
      <c r="C18" s="171"/>
      <c r="D18" s="171"/>
      <c r="E18" s="171"/>
      <c r="F18" s="171"/>
      <c r="G18" s="171"/>
      <c r="H18" s="171"/>
    </row>
    <row r="19" spans="1:8" s="151" customFormat="1" ht="22.5" x14ac:dyDescent="0.2">
      <c r="A19" s="152" t="s">
        <v>44</v>
      </c>
      <c r="B19" s="152" t="s">
        <v>41</v>
      </c>
      <c r="C19" s="152" t="s">
        <v>42</v>
      </c>
      <c r="D19" s="152" t="s">
        <v>75</v>
      </c>
      <c r="E19" s="152" t="s">
        <v>76</v>
      </c>
      <c r="F19" s="152" t="s">
        <v>77</v>
      </c>
      <c r="G19" s="152" t="s">
        <v>78</v>
      </c>
      <c r="H19" s="152" t="s">
        <v>79</v>
      </c>
    </row>
    <row r="20" spans="1:8" x14ac:dyDescent="0.2">
      <c r="A20" s="6">
        <v>1123</v>
      </c>
      <c r="B20" s="4" t="s">
        <v>80</v>
      </c>
      <c r="C20" s="115">
        <v>0</v>
      </c>
      <c r="D20" s="115">
        <v>0</v>
      </c>
      <c r="E20" s="115">
        <v>0</v>
      </c>
      <c r="F20" s="115">
        <v>0</v>
      </c>
      <c r="G20" s="11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81</v>
      </c>
      <c r="C21" s="115">
        <v>15000</v>
      </c>
      <c r="D21" s="115">
        <v>15000</v>
      </c>
      <c r="E21" s="115">
        <v>0</v>
      </c>
      <c r="F21" s="115">
        <v>0</v>
      </c>
      <c r="G21" s="115">
        <v>0</v>
      </c>
    </row>
    <row r="22" spans="1:8" x14ac:dyDescent="0.2">
      <c r="A22" s="6">
        <v>1126</v>
      </c>
      <c r="B22" s="4" t="s">
        <v>428</v>
      </c>
      <c r="C22" s="115">
        <v>0</v>
      </c>
      <c r="D22" s="115">
        <v>0</v>
      </c>
      <c r="E22" s="115">
        <v>0</v>
      </c>
      <c r="F22" s="115">
        <v>0</v>
      </c>
      <c r="G22" s="115">
        <v>0</v>
      </c>
    </row>
    <row r="23" spans="1:8" x14ac:dyDescent="0.2">
      <c r="A23" s="6">
        <v>1129</v>
      </c>
      <c r="B23" s="4" t="s">
        <v>429</v>
      </c>
      <c r="C23" s="115">
        <v>6276436.04</v>
      </c>
      <c r="D23" s="115">
        <v>6276436.04</v>
      </c>
      <c r="E23" s="115">
        <v>0</v>
      </c>
      <c r="F23" s="115">
        <v>0</v>
      </c>
      <c r="G23" s="115">
        <v>0</v>
      </c>
    </row>
    <row r="24" spans="1:8" ht="22.5" x14ac:dyDescent="0.2">
      <c r="A24" s="6">
        <v>1131</v>
      </c>
      <c r="B24" s="151" t="s">
        <v>82</v>
      </c>
      <c r="C24" s="115">
        <v>717500</v>
      </c>
      <c r="D24" s="115">
        <v>717500</v>
      </c>
      <c r="E24" s="115">
        <v>0</v>
      </c>
      <c r="F24" s="115">
        <v>0</v>
      </c>
      <c r="G24" s="115">
        <v>0</v>
      </c>
    </row>
    <row r="25" spans="1:8" ht="22.5" x14ac:dyDescent="0.2">
      <c r="A25" s="6">
        <v>1132</v>
      </c>
      <c r="B25" s="151" t="s">
        <v>83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</row>
    <row r="26" spans="1:8" ht="22.5" x14ac:dyDescent="0.2">
      <c r="A26" s="6">
        <v>1133</v>
      </c>
      <c r="B26" s="151" t="s">
        <v>84</v>
      </c>
      <c r="C26" s="115">
        <v>0</v>
      </c>
      <c r="D26" s="115">
        <v>0</v>
      </c>
      <c r="E26" s="115">
        <v>0</v>
      </c>
      <c r="F26" s="115">
        <v>0</v>
      </c>
      <c r="G26" s="115">
        <v>0</v>
      </c>
    </row>
    <row r="27" spans="1:8" x14ac:dyDescent="0.2">
      <c r="A27" s="6">
        <v>1134</v>
      </c>
      <c r="B27" s="4" t="s">
        <v>85</v>
      </c>
      <c r="C27" s="115">
        <v>877085.59</v>
      </c>
      <c r="D27" s="115">
        <v>877085.59</v>
      </c>
      <c r="E27" s="115">
        <v>0</v>
      </c>
      <c r="F27" s="115">
        <v>0</v>
      </c>
      <c r="G27" s="115">
        <v>0</v>
      </c>
    </row>
    <row r="28" spans="1:8" x14ac:dyDescent="0.2">
      <c r="A28" s="6">
        <v>1139</v>
      </c>
      <c r="B28" s="4" t="s">
        <v>86</v>
      </c>
      <c r="C28" s="115">
        <v>0</v>
      </c>
      <c r="D28" s="115">
        <v>0</v>
      </c>
      <c r="E28" s="115">
        <v>0</v>
      </c>
      <c r="F28" s="115">
        <v>0</v>
      </c>
      <c r="G28" s="115">
        <v>0</v>
      </c>
    </row>
    <row r="30" spans="1:8" x14ac:dyDescent="0.2">
      <c r="A30" s="171" t="s">
        <v>430</v>
      </c>
      <c r="B30" s="171"/>
      <c r="C30" s="171"/>
      <c r="D30" s="171"/>
      <c r="E30" s="171"/>
      <c r="F30" s="171"/>
      <c r="G30" s="171"/>
      <c r="H30" s="171"/>
    </row>
    <row r="31" spans="1:8" s="151" customFormat="1" ht="45" x14ac:dyDescent="0.2">
      <c r="A31" s="152" t="s">
        <v>44</v>
      </c>
      <c r="B31" s="152" t="s">
        <v>41</v>
      </c>
      <c r="C31" s="152" t="s">
        <v>42</v>
      </c>
      <c r="D31" s="152" t="s">
        <v>50</v>
      </c>
      <c r="E31" s="152" t="s">
        <v>49</v>
      </c>
      <c r="F31" s="152" t="s">
        <v>52</v>
      </c>
      <c r="G31" s="152"/>
      <c r="H31" s="152"/>
    </row>
    <row r="32" spans="1:8" x14ac:dyDescent="0.2">
      <c r="A32" s="6">
        <v>1140</v>
      </c>
      <c r="B32" s="4" t="s">
        <v>87</v>
      </c>
      <c r="C32" s="11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88</v>
      </c>
      <c r="C33" s="115">
        <v>0</v>
      </c>
    </row>
    <row r="34" spans="1:8" x14ac:dyDescent="0.2">
      <c r="A34" s="6">
        <v>1142</v>
      </c>
      <c r="B34" s="4" t="s">
        <v>89</v>
      </c>
      <c r="C34" s="115">
        <v>0</v>
      </c>
    </row>
    <row r="35" spans="1:8" x14ac:dyDescent="0.2">
      <c r="A35" s="6">
        <v>1143</v>
      </c>
      <c r="B35" s="4" t="s">
        <v>90</v>
      </c>
      <c r="C35" s="115">
        <v>0</v>
      </c>
    </row>
    <row r="36" spans="1:8" ht="22.5" x14ac:dyDescent="0.2">
      <c r="A36" s="6">
        <v>1144</v>
      </c>
      <c r="B36" s="151" t="s">
        <v>91</v>
      </c>
      <c r="C36" s="115">
        <v>0</v>
      </c>
    </row>
    <row r="37" spans="1:8" x14ac:dyDescent="0.2">
      <c r="A37" s="6">
        <v>1145</v>
      </c>
      <c r="B37" s="4" t="s">
        <v>92</v>
      </c>
      <c r="C37" s="115">
        <v>0</v>
      </c>
    </row>
    <row r="39" spans="1:8" x14ac:dyDescent="0.2">
      <c r="A39" s="171" t="s">
        <v>93</v>
      </c>
      <c r="B39" s="171"/>
      <c r="C39" s="171"/>
      <c r="D39" s="171"/>
      <c r="E39" s="171"/>
      <c r="F39" s="171"/>
      <c r="G39" s="148"/>
      <c r="H39" s="148"/>
    </row>
    <row r="40" spans="1:8" s="151" customFormat="1" ht="45" x14ac:dyDescent="0.2">
      <c r="A40" s="152" t="s">
        <v>44</v>
      </c>
      <c r="B40" s="152" t="s">
        <v>41</v>
      </c>
      <c r="C40" s="152" t="s">
        <v>42</v>
      </c>
      <c r="D40" s="152" t="s">
        <v>49</v>
      </c>
      <c r="E40" s="152" t="s">
        <v>51</v>
      </c>
      <c r="F40" s="152" t="s">
        <v>52</v>
      </c>
      <c r="G40" s="150"/>
      <c r="H40" s="150"/>
    </row>
    <row r="41" spans="1:8" x14ac:dyDescent="0.2">
      <c r="A41" s="6">
        <v>1150</v>
      </c>
      <c r="B41" s="4" t="s">
        <v>94</v>
      </c>
      <c r="C41" s="115">
        <f>C42</f>
        <v>13296417.76</v>
      </c>
      <c r="E41" s="4" t="str">
        <f>+IF(OR(C41&lt;&gt;0,C42&lt;&gt;0),"","SIN INFORMACIÓN QUE REVELAR")</f>
        <v/>
      </c>
    </row>
    <row r="42" spans="1:8" x14ac:dyDescent="0.2">
      <c r="A42" s="6">
        <v>1151</v>
      </c>
      <c r="B42" s="4" t="s">
        <v>95</v>
      </c>
      <c r="C42" s="115">
        <v>13296417.76</v>
      </c>
    </row>
    <row r="44" spans="1:8" x14ac:dyDescent="0.2">
      <c r="A44" s="171" t="s">
        <v>53</v>
      </c>
      <c r="B44" s="171"/>
      <c r="C44" s="171"/>
      <c r="D44" s="171"/>
      <c r="E44" s="171"/>
      <c r="F44" s="171"/>
      <c r="G44" s="148"/>
      <c r="H44" s="148"/>
    </row>
    <row r="45" spans="1:8" x14ac:dyDescent="0.2">
      <c r="A45" s="5" t="s">
        <v>44</v>
      </c>
      <c r="B45" s="5" t="s">
        <v>41</v>
      </c>
      <c r="C45" s="5" t="s">
        <v>42</v>
      </c>
      <c r="D45" s="5" t="s">
        <v>43</v>
      </c>
      <c r="E45" s="5" t="s">
        <v>79</v>
      </c>
      <c r="F45" s="5"/>
      <c r="G45" s="149"/>
      <c r="H45" s="149"/>
    </row>
    <row r="46" spans="1:8" x14ac:dyDescent="0.2">
      <c r="A46" s="6">
        <v>1213</v>
      </c>
      <c r="B46" s="4" t="s">
        <v>96</v>
      </c>
      <c r="C46" s="115">
        <v>0</v>
      </c>
      <c r="E46" s="4" t="str">
        <f>IF(OR(C46&lt;&gt;0),"","SIN INFORMACIÓN QUE REVELAR")</f>
        <v>SIN INFORMACIÓN QUE REVELAR</v>
      </c>
    </row>
    <row r="48" spans="1:8" x14ac:dyDescent="0.2">
      <c r="A48" s="171" t="s">
        <v>54</v>
      </c>
      <c r="B48" s="171"/>
      <c r="C48" s="171"/>
      <c r="D48" s="171"/>
      <c r="E48" s="171"/>
      <c r="F48" s="171"/>
      <c r="G48" s="171"/>
      <c r="H48" s="171"/>
    </row>
    <row r="49" spans="1:10" x14ac:dyDescent="0.2">
      <c r="A49" s="5" t="s">
        <v>44</v>
      </c>
      <c r="B49" s="5" t="s">
        <v>41</v>
      </c>
      <c r="C49" s="5" t="s">
        <v>42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72</v>
      </c>
      <c r="C50" s="11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527</v>
      </c>
      <c r="C51" s="115">
        <v>0</v>
      </c>
    </row>
    <row r="52" spans="1:10" x14ac:dyDescent="0.2">
      <c r="A52" s="6">
        <v>1214</v>
      </c>
      <c r="B52" s="4" t="s">
        <v>97</v>
      </c>
      <c r="C52" s="115">
        <v>0</v>
      </c>
    </row>
    <row r="53" spans="1:10" x14ac:dyDescent="0.2">
      <c r="C53" s="115"/>
    </row>
    <row r="54" spans="1:10" x14ac:dyDescent="0.2">
      <c r="A54" s="171" t="s">
        <v>58</v>
      </c>
      <c r="B54" s="171"/>
      <c r="C54" s="171"/>
      <c r="D54" s="171"/>
      <c r="E54" s="171"/>
      <c r="F54" s="171"/>
      <c r="G54" s="171"/>
      <c r="H54" s="171"/>
      <c r="I54" s="171"/>
      <c r="J54" s="171"/>
    </row>
    <row r="55" spans="1:10" s="151" customFormat="1" ht="33.75" x14ac:dyDescent="0.2">
      <c r="A55" s="152" t="s">
        <v>44</v>
      </c>
      <c r="B55" s="152" t="s">
        <v>41</v>
      </c>
      <c r="C55" s="152" t="s">
        <v>42</v>
      </c>
      <c r="D55" s="152" t="s">
        <v>55</v>
      </c>
      <c r="E55" s="152" t="s">
        <v>56</v>
      </c>
      <c r="F55" s="152" t="s">
        <v>487</v>
      </c>
      <c r="G55" s="152" t="s">
        <v>488</v>
      </c>
      <c r="H55" s="152" t="s">
        <v>57</v>
      </c>
      <c r="I55" s="152" t="s">
        <v>489</v>
      </c>
      <c r="J55" s="152" t="s">
        <v>508</v>
      </c>
    </row>
    <row r="56" spans="1:10" x14ac:dyDescent="0.2">
      <c r="A56" s="6">
        <v>1230</v>
      </c>
      <c r="B56" s="4" t="s">
        <v>99</v>
      </c>
      <c r="C56" s="115">
        <f>SUM(C57:C63)</f>
        <v>594470515.20000005</v>
      </c>
      <c r="D56" s="115">
        <f>SUM(D57:D63)</f>
        <v>10334145.329999998</v>
      </c>
      <c r="E56" s="115">
        <f>SUM(E57:E63)</f>
        <v>-197377501.69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100</v>
      </c>
      <c r="C57" s="115">
        <v>40302317.520000003</v>
      </c>
      <c r="D57" s="116"/>
      <c r="E57" s="116"/>
    </row>
    <row r="58" spans="1:10" x14ac:dyDescent="0.2">
      <c r="A58" s="6">
        <v>1232</v>
      </c>
      <c r="B58" s="4" t="s">
        <v>101</v>
      </c>
      <c r="C58" s="115">
        <v>7498655.4699999997</v>
      </c>
      <c r="D58" s="115">
        <v>0</v>
      </c>
      <c r="E58" s="115">
        <v>0</v>
      </c>
    </row>
    <row r="59" spans="1:10" x14ac:dyDescent="0.2">
      <c r="A59" s="6">
        <v>1233</v>
      </c>
      <c r="B59" s="4" t="s">
        <v>102</v>
      </c>
      <c r="C59" s="115">
        <v>31453618.239999998</v>
      </c>
      <c r="D59" s="115">
        <v>617112.71</v>
      </c>
      <c r="E59" s="115">
        <v>-8695098.5299999993</v>
      </c>
    </row>
    <row r="60" spans="1:10" x14ac:dyDescent="0.2">
      <c r="A60" s="6">
        <v>1234</v>
      </c>
      <c r="B60" s="4" t="s">
        <v>103</v>
      </c>
      <c r="C60" s="115">
        <v>0</v>
      </c>
      <c r="D60" s="115">
        <v>0</v>
      </c>
      <c r="E60" s="115">
        <v>0</v>
      </c>
    </row>
    <row r="61" spans="1:10" x14ac:dyDescent="0.2">
      <c r="A61" s="6">
        <v>1235</v>
      </c>
      <c r="B61" s="4" t="s">
        <v>104</v>
      </c>
      <c r="C61" s="115">
        <v>36819464.799999997</v>
      </c>
      <c r="D61" s="115">
        <v>0</v>
      </c>
      <c r="E61" s="115">
        <v>0</v>
      </c>
    </row>
    <row r="62" spans="1:10" x14ac:dyDescent="0.2">
      <c r="A62" s="6">
        <v>1236</v>
      </c>
      <c r="B62" s="4" t="s">
        <v>105</v>
      </c>
      <c r="C62" s="115">
        <v>13512588.039999999</v>
      </c>
      <c r="D62" s="115">
        <v>0</v>
      </c>
      <c r="E62" s="115">
        <v>0</v>
      </c>
    </row>
    <row r="63" spans="1:10" x14ac:dyDescent="0.2">
      <c r="A63" s="6">
        <v>1239</v>
      </c>
      <c r="B63" s="4" t="s">
        <v>106</v>
      </c>
      <c r="C63" s="115">
        <v>464883871.13</v>
      </c>
      <c r="D63" s="115">
        <v>9717032.6199999992</v>
      </c>
      <c r="E63" s="115">
        <v>-188682403.16</v>
      </c>
    </row>
    <row r="64" spans="1:10" x14ac:dyDescent="0.2">
      <c r="A64" s="6">
        <v>1240</v>
      </c>
      <c r="B64" s="4" t="s">
        <v>107</v>
      </c>
      <c r="C64" s="115">
        <f>SUM(C65:C72)</f>
        <v>182011835.79000002</v>
      </c>
      <c r="D64" s="115">
        <f t="shared" ref="D64:E64" si="0">SUM(D65:D72)</f>
        <v>11468896.57</v>
      </c>
      <c r="E64" s="115">
        <f t="shared" si="0"/>
        <v>-111179105.70999999</v>
      </c>
    </row>
    <row r="65" spans="1:9" x14ac:dyDescent="0.2">
      <c r="A65" s="6">
        <v>1241</v>
      </c>
      <c r="B65" s="4" t="s">
        <v>108</v>
      </c>
      <c r="C65" s="115">
        <v>17315565.77</v>
      </c>
      <c r="D65" s="115">
        <v>550191.42000000004</v>
      </c>
      <c r="E65" s="115">
        <v>-14173994.48</v>
      </c>
    </row>
    <row r="66" spans="1:9" x14ac:dyDescent="0.2">
      <c r="A66" s="6">
        <v>1242</v>
      </c>
      <c r="B66" s="4" t="s">
        <v>109</v>
      </c>
      <c r="C66" s="115">
        <v>1485744.88</v>
      </c>
      <c r="D66" s="115">
        <v>18915.349999999999</v>
      </c>
      <c r="E66" s="115">
        <v>-1289743.3999999999</v>
      </c>
    </row>
    <row r="67" spans="1:9" x14ac:dyDescent="0.2">
      <c r="A67" s="6">
        <v>1243</v>
      </c>
      <c r="B67" s="4" t="s">
        <v>110</v>
      </c>
      <c r="C67" s="115">
        <v>1172359.78</v>
      </c>
      <c r="D67" s="115">
        <v>13268.58</v>
      </c>
      <c r="E67" s="115">
        <v>-1144400.78</v>
      </c>
    </row>
    <row r="68" spans="1:9" x14ac:dyDescent="0.2">
      <c r="A68" s="6">
        <v>1244</v>
      </c>
      <c r="B68" s="4" t="s">
        <v>111</v>
      </c>
      <c r="C68" s="115">
        <v>96825617.25</v>
      </c>
      <c r="D68" s="115">
        <v>7274645.5300000003</v>
      </c>
      <c r="E68" s="115">
        <v>-65724624.859999999</v>
      </c>
    </row>
    <row r="69" spans="1:9" x14ac:dyDescent="0.2">
      <c r="A69" s="6">
        <v>1245</v>
      </c>
      <c r="B69" s="4" t="s">
        <v>112</v>
      </c>
      <c r="C69" s="115">
        <v>0</v>
      </c>
      <c r="D69" s="115">
        <v>0</v>
      </c>
      <c r="E69" s="115">
        <v>0</v>
      </c>
    </row>
    <row r="70" spans="1:9" x14ac:dyDescent="0.2">
      <c r="A70" s="6">
        <v>1246</v>
      </c>
      <c r="B70" s="4" t="s">
        <v>113</v>
      </c>
      <c r="C70" s="115">
        <v>65212548.109999999</v>
      </c>
      <c r="D70" s="115">
        <v>3611875.69</v>
      </c>
      <c r="E70" s="115">
        <v>-28846342.190000001</v>
      </c>
    </row>
    <row r="71" spans="1:9" x14ac:dyDescent="0.2">
      <c r="A71" s="6">
        <v>1247</v>
      </c>
      <c r="B71" s="4" t="s">
        <v>114</v>
      </c>
      <c r="C71" s="115">
        <v>0</v>
      </c>
      <c r="D71" s="115">
        <v>0</v>
      </c>
      <c r="E71" s="115">
        <v>0</v>
      </c>
    </row>
    <row r="72" spans="1:9" x14ac:dyDescent="0.2">
      <c r="A72" s="6">
        <v>1248</v>
      </c>
      <c r="B72" s="4" t="s">
        <v>115</v>
      </c>
      <c r="C72" s="115">
        <v>0</v>
      </c>
      <c r="D72" s="115">
        <v>0</v>
      </c>
      <c r="E72" s="115">
        <v>0</v>
      </c>
    </row>
    <row r="74" spans="1:9" x14ac:dyDescent="0.2">
      <c r="A74" s="171" t="s">
        <v>59</v>
      </c>
      <c r="B74" s="171"/>
      <c r="C74" s="171"/>
      <c r="D74" s="171"/>
      <c r="E74" s="171"/>
      <c r="F74" s="171"/>
      <c r="G74" s="171"/>
      <c r="H74" s="148"/>
      <c r="I74" s="148"/>
    </row>
    <row r="75" spans="1:9" s="151" customFormat="1" ht="22.5" x14ac:dyDescent="0.2">
      <c r="A75" s="152" t="s">
        <v>44</v>
      </c>
      <c r="B75" s="152" t="s">
        <v>41</v>
      </c>
      <c r="C75" s="152" t="s">
        <v>42</v>
      </c>
      <c r="D75" s="152" t="s">
        <v>60</v>
      </c>
      <c r="E75" s="152" t="s">
        <v>116</v>
      </c>
      <c r="F75" s="152" t="s">
        <v>528</v>
      </c>
      <c r="G75" s="152" t="s">
        <v>98</v>
      </c>
      <c r="H75" s="150"/>
      <c r="I75" s="150"/>
    </row>
    <row r="76" spans="1:9" x14ac:dyDescent="0.2">
      <c r="A76" s="6">
        <v>1250</v>
      </c>
      <c r="B76" s="4" t="s">
        <v>117</v>
      </c>
      <c r="C76" s="115">
        <f>SUM(C77:C81)</f>
        <v>5897376.9100000001</v>
      </c>
      <c r="D76" s="115">
        <f>SUM(D77:D81)</f>
        <v>174115.91</v>
      </c>
      <c r="E76" s="115">
        <f>SUM(E77:E81)</f>
        <v>-3906591.4200000004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6">
        <v>1251</v>
      </c>
      <c r="B77" s="4" t="s">
        <v>118</v>
      </c>
      <c r="C77" s="115">
        <v>4931358.1399999997</v>
      </c>
      <c r="D77" s="115">
        <v>128427.71</v>
      </c>
      <c r="E77" s="115">
        <v>-3397234.97</v>
      </c>
    </row>
    <row r="78" spans="1:9" x14ac:dyDescent="0.2">
      <c r="A78" s="6">
        <v>1252</v>
      </c>
      <c r="B78" s="4" t="s">
        <v>119</v>
      </c>
      <c r="C78" s="115">
        <v>0</v>
      </c>
      <c r="D78" s="115">
        <v>0</v>
      </c>
      <c r="E78" s="115">
        <v>0</v>
      </c>
    </row>
    <row r="79" spans="1:9" x14ac:dyDescent="0.2">
      <c r="A79" s="6">
        <v>1253</v>
      </c>
      <c r="B79" s="4" t="s">
        <v>120</v>
      </c>
      <c r="C79" s="115">
        <v>0</v>
      </c>
      <c r="D79" s="115">
        <v>0</v>
      </c>
      <c r="E79" s="115">
        <v>0</v>
      </c>
    </row>
    <row r="80" spans="1:9" x14ac:dyDescent="0.2">
      <c r="A80" s="6">
        <v>1254</v>
      </c>
      <c r="B80" s="4" t="s">
        <v>121</v>
      </c>
      <c r="C80" s="115">
        <v>966018.77</v>
      </c>
      <c r="D80" s="115">
        <v>45688.2</v>
      </c>
      <c r="E80" s="115">
        <v>-509356.45</v>
      </c>
    </row>
    <row r="81" spans="1:8" x14ac:dyDescent="0.2">
      <c r="A81" s="6">
        <v>1259</v>
      </c>
      <c r="B81" s="4" t="s">
        <v>122</v>
      </c>
      <c r="C81" s="115">
        <v>0</v>
      </c>
      <c r="D81" s="115">
        <v>0</v>
      </c>
      <c r="E81" s="115">
        <v>0</v>
      </c>
    </row>
    <row r="82" spans="1:8" x14ac:dyDescent="0.2">
      <c r="A82" s="6">
        <v>1270</v>
      </c>
      <c r="B82" s="4" t="s">
        <v>123</v>
      </c>
      <c r="C82" s="115">
        <f>SUM(C83:C88)</f>
        <v>5898242.8499999996</v>
      </c>
      <c r="D82" s="116"/>
      <c r="E82" s="116"/>
    </row>
    <row r="83" spans="1:8" x14ac:dyDescent="0.2">
      <c r="A83" s="6">
        <v>1271</v>
      </c>
      <c r="B83" s="4" t="s">
        <v>124</v>
      </c>
      <c r="C83" s="115">
        <v>5304137.5999999996</v>
      </c>
      <c r="D83" s="116"/>
      <c r="E83" s="116"/>
    </row>
    <row r="84" spans="1:8" x14ac:dyDescent="0.2">
      <c r="A84" s="6">
        <v>1272</v>
      </c>
      <c r="B84" s="4" t="s">
        <v>125</v>
      </c>
      <c r="C84" s="115">
        <v>0</v>
      </c>
      <c r="D84" s="116"/>
      <c r="E84" s="116"/>
    </row>
    <row r="85" spans="1:8" x14ac:dyDescent="0.2">
      <c r="A85" s="6">
        <v>1273</v>
      </c>
      <c r="B85" s="4" t="s">
        <v>126</v>
      </c>
      <c r="C85" s="115">
        <v>0</v>
      </c>
      <c r="D85" s="116"/>
      <c r="E85" s="116"/>
    </row>
    <row r="86" spans="1:8" x14ac:dyDescent="0.2">
      <c r="A86" s="6">
        <v>1274</v>
      </c>
      <c r="B86" s="4" t="s">
        <v>127</v>
      </c>
      <c r="C86" s="115">
        <v>0</v>
      </c>
      <c r="D86" s="116"/>
      <c r="E86" s="116"/>
    </row>
    <row r="87" spans="1:8" x14ac:dyDescent="0.2">
      <c r="A87" s="6">
        <v>1275</v>
      </c>
      <c r="B87" s="4" t="s">
        <v>128</v>
      </c>
      <c r="C87" s="115">
        <v>0</v>
      </c>
      <c r="D87" s="116"/>
      <c r="E87" s="116"/>
    </row>
    <row r="88" spans="1:8" x14ac:dyDescent="0.2">
      <c r="A88" s="6">
        <v>1279</v>
      </c>
      <c r="B88" s="4" t="s">
        <v>129</v>
      </c>
      <c r="C88" s="115">
        <v>594105.25</v>
      </c>
      <c r="D88" s="116"/>
      <c r="E88" s="116"/>
    </row>
    <row r="90" spans="1:8" x14ac:dyDescent="0.2">
      <c r="A90" s="171" t="s">
        <v>61</v>
      </c>
      <c r="B90" s="171"/>
      <c r="C90" s="171"/>
      <c r="D90" s="171"/>
      <c r="E90" s="171"/>
      <c r="F90" s="171"/>
      <c r="G90" s="171"/>
      <c r="H90" s="171"/>
    </row>
    <row r="91" spans="1:8" x14ac:dyDescent="0.2">
      <c r="A91" s="5" t="s">
        <v>44</v>
      </c>
      <c r="B91" s="5" t="s">
        <v>41</v>
      </c>
      <c r="C91" s="5" t="s">
        <v>42</v>
      </c>
      <c r="D91" s="5" t="s">
        <v>57</v>
      </c>
      <c r="E91" s="5"/>
      <c r="F91" s="5"/>
      <c r="G91" s="5"/>
      <c r="H91" s="5"/>
    </row>
    <row r="92" spans="1:8" x14ac:dyDescent="0.2">
      <c r="A92" s="6">
        <v>1160</v>
      </c>
      <c r="B92" s="4" t="s">
        <v>130</v>
      </c>
      <c r="C92" s="11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ht="22.5" x14ac:dyDescent="0.2">
      <c r="A93" s="6">
        <v>1161</v>
      </c>
      <c r="B93" s="151" t="s">
        <v>131</v>
      </c>
      <c r="C93" s="115">
        <v>0</v>
      </c>
    </row>
    <row r="94" spans="1:8" x14ac:dyDescent="0.2">
      <c r="A94" s="6">
        <v>1162</v>
      </c>
      <c r="B94" s="4" t="s">
        <v>132</v>
      </c>
      <c r="C94" s="115">
        <v>0</v>
      </c>
    </row>
    <row r="95" spans="1:8" x14ac:dyDescent="0.2">
      <c r="C95" s="115"/>
    </row>
    <row r="96" spans="1:8" x14ac:dyDescent="0.2">
      <c r="A96" s="171" t="s">
        <v>532</v>
      </c>
      <c r="B96" s="171"/>
      <c r="C96" s="171"/>
      <c r="D96" s="171"/>
      <c r="E96" s="171"/>
      <c r="F96" s="171"/>
      <c r="G96" s="171"/>
      <c r="H96" s="171"/>
    </row>
    <row r="97" spans="1:8" x14ac:dyDescent="0.2">
      <c r="A97" s="5" t="s">
        <v>44</v>
      </c>
      <c r="B97" s="5" t="s">
        <v>41</v>
      </c>
      <c r="C97" s="5" t="s">
        <v>42</v>
      </c>
      <c r="D97" s="5" t="s">
        <v>79</v>
      </c>
      <c r="E97" s="5"/>
      <c r="F97" s="5"/>
      <c r="G97" s="5"/>
      <c r="H97" s="5"/>
    </row>
    <row r="98" spans="1:8" x14ac:dyDescent="0.2">
      <c r="A98" s="6">
        <v>1190</v>
      </c>
      <c r="B98" s="4" t="s">
        <v>436</v>
      </c>
      <c r="C98" s="11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431</v>
      </c>
      <c r="C99" s="115">
        <v>0</v>
      </c>
    </row>
    <row r="100" spans="1:8" x14ac:dyDescent="0.2">
      <c r="A100" s="6">
        <v>1192</v>
      </c>
      <c r="B100" s="4" t="s">
        <v>529</v>
      </c>
      <c r="C100" s="115">
        <v>0</v>
      </c>
    </row>
    <row r="101" spans="1:8" x14ac:dyDescent="0.2">
      <c r="A101" s="6">
        <v>1193</v>
      </c>
      <c r="B101" s="4" t="s">
        <v>530</v>
      </c>
      <c r="C101" s="115">
        <v>0</v>
      </c>
    </row>
    <row r="102" spans="1:8" x14ac:dyDescent="0.2">
      <c r="A102" s="6">
        <v>1194</v>
      </c>
      <c r="B102" s="4" t="s">
        <v>432</v>
      </c>
      <c r="C102" s="115">
        <v>0</v>
      </c>
    </row>
    <row r="103" spans="1:8" x14ac:dyDescent="0.2">
      <c r="A103" s="6">
        <v>1290</v>
      </c>
      <c r="B103" s="4" t="s">
        <v>133</v>
      </c>
      <c r="C103" s="115">
        <f>SUM(C104:C106)</f>
        <v>0</v>
      </c>
    </row>
    <row r="104" spans="1:8" x14ac:dyDescent="0.2">
      <c r="A104" s="6">
        <v>1291</v>
      </c>
      <c r="B104" s="4" t="s">
        <v>134</v>
      </c>
      <c r="C104" s="115">
        <v>0</v>
      </c>
    </row>
    <row r="105" spans="1:8" x14ac:dyDescent="0.2">
      <c r="A105" s="6">
        <v>1292</v>
      </c>
      <c r="B105" s="4" t="s">
        <v>135</v>
      </c>
      <c r="C105" s="115">
        <v>0</v>
      </c>
    </row>
    <row r="106" spans="1:8" x14ac:dyDescent="0.2">
      <c r="A106" s="6">
        <v>1293</v>
      </c>
      <c r="B106" s="4" t="s">
        <v>136</v>
      </c>
      <c r="C106" s="115">
        <v>0</v>
      </c>
    </row>
    <row r="107" spans="1:8" x14ac:dyDescent="0.2">
      <c r="C107" s="115"/>
    </row>
    <row r="108" spans="1:8" x14ac:dyDescent="0.2">
      <c r="A108" s="171" t="s">
        <v>62</v>
      </c>
      <c r="B108" s="171"/>
      <c r="C108" s="171"/>
      <c r="D108" s="171"/>
      <c r="E108" s="171"/>
      <c r="F108" s="171"/>
      <c r="G108" s="171"/>
      <c r="H108" s="171"/>
    </row>
    <row r="109" spans="1:8" s="151" customFormat="1" ht="22.5" x14ac:dyDescent="0.2">
      <c r="A109" s="152" t="s">
        <v>44</v>
      </c>
      <c r="B109" s="152" t="s">
        <v>41</v>
      </c>
      <c r="C109" s="152" t="s">
        <v>42</v>
      </c>
      <c r="D109" s="152" t="s">
        <v>75</v>
      </c>
      <c r="E109" s="152" t="s">
        <v>76</v>
      </c>
      <c r="F109" s="152" t="s">
        <v>77</v>
      </c>
      <c r="G109" s="152" t="s">
        <v>137</v>
      </c>
      <c r="H109" s="152" t="s">
        <v>508</v>
      </c>
    </row>
    <row r="110" spans="1:8" x14ac:dyDescent="0.2">
      <c r="A110" s="6">
        <v>2110</v>
      </c>
      <c r="B110" s="4" t="s">
        <v>138</v>
      </c>
      <c r="C110" s="115">
        <f>SUM(C111:C119)</f>
        <v>15910181.02</v>
      </c>
      <c r="D110" s="115">
        <f>SUM(D111:D119)</f>
        <v>15910181.02</v>
      </c>
      <c r="E110" s="115">
        <f>SUM(E111:E119)</f>
        <v>0</v>
      </c>
      <c r="F110" s="115">
        <f>SUM(F111:F119)</f>
        <v>0</v>
      </c>
      <c r="G110" s="11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139</v>
      </c>
      <c r="C111" s="115">
        <v>3341.78</v>
      </c>
      <c r="D111" s="115">
        <f>C111</f>
        <v>3341.78</v>
      </c>
      <c r="E111" s="115">
        <v>0</v>
      </c>
      <c r="F111" s="115">
        <v>0</v>
      </c>
      <c r="G111" s="115">
        <v>0</v>
      </c>
    </row>
    <row r="112" spans="1:8" x14ac:dyDescent="0.2">
      <c r="A112" s="6">
        <v>2112</v>
      </c>
      <c r="B112" s="4" t="s">
        <v>140</v>
      </c>
      <c r="C112" s="115">
        <v>2629418.37</v>
      </c>
      <c r="D112" s="115">
        <f t="shared" ref="D112:D119" si="1">C112</f>
        <v>2629418.37</v>
      </c>
      <c r="E112" s="115">
        <v>0</v>
      </c>
      <c r="F112" s="115">
        <v>0</v>
      </c>
      <c r="G112" s="115">
        <v>0</v>
      </c>
    </row>
    <row r="113" spans="1:8" x14ac:dyDescent="0.2">
      <c r="A113" s="6">
        <v>2113</v>
      </c>
      <c r="B113" s="4" t="s">
        <v>141</v>
      </c>
      <c r="C113" s="115">
        <v>0</v>
      </c>
      <c r="D113" s="115">
        <f t="shared" si="1"/>
        <v>0</v>
      </c>
      <c r="E113" s="115">
        <v>0</v>
      </c>
      <c r="F113" s="115">
        <v>0</v>
      </c>
      <c r="G113" s="115">
        <v>0</v>
      </c>
    </row>
    <row r="114" spans="1:8" x14ac:dyDescent="0.2">
      <c r="A114" s="6">
        <v>2114</v>
      </c>
      <c r="B114" s="4" t="s">
        <v>142</v>
      </c>
      <c r="C114" s="115">
        <v>0</v>
      </c>
      <c r="D114" s="115">
        <f t="shared" si="1"/>
        <v>0</v>
      </c>
      <c r="E114" s="115">
        <v>0</v>
      </c>
      <c r="F114" s="115">
        <v>0</v>
      </c>
      <c r="G114" s="115">
        <v>0</v>
      </c>
    </row>
    <row r="115" spans="1:8" x14ac:dyDescent="0.2">
      <c r="A115" s="6">
        <v>2115</v>
      </c>
      <c r="B115" s="4" t="s">
        <v>143</v>
      </c>
      <c r="C115" s="115">
        <v>0</v>
      </c>
      <c r="D115" s="115">
        <f t="shared" si="1"/>
        <v>0</v>
      </c>
      <c r="E115" s="115">
        <v>0</v>
      </c>
      <c r="F115" s="115">
        <v>0</v>
      </c>
      <c r="G115" s="115">
        <v>0</v>
      </c>
    </row>
    <row r="116" spans="1:8" ht="22.5" x14ac:dyDescent="0.2">
      <c r="A116" s="6">
        <v>2116</v>
      </c>
      <c r="B116" s="151" t="s">
        <v>144</v>
      </c>
      <c r="C116" s="115">
        <v>0</v>
      </c>
      <c r="D116" s="115">
        <f t="shared" si="1"/>
        <v>0</v>
      </c>
      <c r="E116" s="115">
        <v>0</v>
      </c>
      <c r="F116" s="115">
        <v>0</v>
      </c>
      <c r="G116" s="115">
        <v>0</v>
      </c>
    </row>
    <row r="117" spans="1:8" x14ac:dyDescent="0.2">
      <c r="A117" s="6">
        <v>2117</v>
      </c>
      <c r="B117" s="4" t="s">
        <v>145</v>
      </c>
      <c r="C117" s="115">
        <v>7685912.1900000004</v>
      </c>
      <c r="D117" s="115">
        <f t="shared" si="1"/>
        <v>7685912.1900000004</v>
      </c>
      <c r="E117" s="115">
        <v>0</v>
      </c>
      <c r="F117" s="115">
        <v>0</v>
      </c>
      <c r="G117" s="115">
        <v>0</v>
      </c>
    </row>
    <row r="118" spans="1:8" x14ac:dyDescent="0.2">
      <c r="A118" s="6">
        <v>2118</v>
      </c>
      <c r="B118" s="4" t="s">
        <v>146</v>
      </c>
      <c r="C118" s="115">
        <v>0</v>
      </c>
      <c r="D118" s="115">
        <f t="shared" si="1"/>
        <v>0</v>
      </c>
      <c r="E118" s="115">
        <v>0</v>
      </c>
      <c r="F118" s="115">
        <v>0</v>
      </c>
      <c r="G118" s="115">
        <v>0</v>
      </c>
    </row>
    <row r="119" spans="1:8" x14ac:dyDescent="0.2">
      <c r="A119" s="6">
        <v>2119</v>
      </c>
      <c r="B119" s="4" t="s">
        <v>147</v>
      </c>
      <c r="C119" s="115">
        <v>5591508.6799999997</v>
      </c>
      <c r="D119" s="115">
        <f t="shared" si="1"/>
        <v>5591508.6799999997</v>
      </c>
      <c r="E119" s="115">
        <v>0</v>
      </c>
      <c r="F119" s="115">
        <v>0</v>
      </c>
      <c r="G119" s="115">
        <v>0</v>
      </c>
    </row>
    <row r="120" spans="1:8" x14ac:dyDescent="0.2">
      <c r="A120" s="6">
        <v>2120</v>
      </c>
      <c r="B120" s="4" t="s">
        <v>148</v>
      </c>
      <c r="C120" s="115">
        <f>SUM(C121:C123)</f>
        <v>0</v>
      </c>
      <c r="D120" s="115">
        <f t="shared" ref="D120:G120" si="2">SUM(D121:D123)</f>
        <v>0</v>
      </c>
      <c r="E120" s="115">
        <f t="shared" si="2"/>
        <v>0</v>
      </c>
      <c r="F120" s="115">
        <f t="shared" si="2"/>
        <v>0</v>
      </c>
      <c r="G120" s="115">
        <f t="shared" si="2"/>
        <v>0</v>
      </c>
    </row>
    <row r="121" spans="1:8" x14ac:dyDescent="0.2">
      <c r="A121" s="6">
        <v>2121</v>
      </c>
      <c r="B121" s="4" t="s">
        <v>149</v>
      </c>
      <c r="C121" s="115">
        <v>0</v>
      </c>
      <c r="D121" s="115">
        <f>C121</f>
        <v>0</v>
      </c>
      <c r="E121" s="115">
        <v>0</v>
      </c>
      <c r="F121" s="115">
        <v>0</v>
      </c>
      <c r="G121" s="115">
        <v>0</v>
      </c>
    </row>
    <row r="122" spans="1:8" x14ac:dyDescent="0.2">
      <c r="A122" s="6">
        <v>2122</v>
      </c>
      <c r="B122" s="4" t="s">
        <v>150</v>
      </c>
      <c r="C122" s="115">
        <v>0</v>
      </c>
      <c r="D122" s="115">
        <f t="shared" ref="D122:D123" si="3">C122</f>
        <v>0</v>
      </c>
      <c r="E122" s="115">
        <v>0</v>
      </c>
      <c r="F122" s="115">
        <v>0</v>
      </c>
      <c r="G122" s="115">
        <v>0</v>
      </c>
    </row>
    <row r="123" spans="1:8" x14ac:dyDescent="0.2">
      <c r="A123" s="6">
        <v>2129</v>
      </c>
      <c r="B123" s="4" t="s">
        <v>151</v>
      </c>
      <c r="C123" s="115">
        <v>0</v>
      </c>
      <c r="D123" s="115">
        <f t="shared" si="3"/>
        <v>0</v>
      </c>
      <c r="E123" s="115">
        <v>0</v>
      </c>
      <c r="F123" s="115">
        <v>0</v>
      </c>
      <c r="G123" s="115">
        <v>0</v>
      </c>
    </row>
    <row r="125" spans="1:8" x14ac:dyDescent="0.2">
      <c r="A125" s="171" t="s">
        <v>63</v>
      </c>
      <c r="B125" s="171"/>
      <c r="C125" s="171"/>
      <c r="D125" s="171"/>
      <c r="E125" s="171"/>
      <c r="F125" s="171"/>
      <c r="G125" s="171"/>
      <c r="H125" s="171"/>
    </row>
    <row r="126" spans="1:8" x14ac:dyDescent="0.2">
      <c r="A126" s="5" t="s">
        <v>44</v>
      </c>
      <c r="B126" s="5" t="s">
        <v>41</v>
      </c>
      <c r="C126" s="5" t="s">
        <v>42</v>
      </c>
      <c r="D126" s="5" t="s">
        <v>45</v>
      </c>
      <c r="E126" s="5" t="s">
        <v>79</v>
      </c>
      <c r="F126" s="5"/>
      <c r="G126" s="5"/>
      <c r="H126" s="5"/>
    </row>
    <row r="127" spans="1:8" x14ac:dyDescent="0.2">
      <c r="A127" s="6">
        <v>2160</v>
      </c>
      <c r="B127" s="4" t="s">
        <v>152</v>
      </c>
      <c r="C127" s="11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153</v>
      </c>
      <c r="C128" s="115">
        <v>0</v>
      </c>
    </row>
    <row r="129" spans="1:8" x14ac:dyDescent="0.2">
      <c r="A129" s="6">
        <v>2162</v>
      </c>
      <c r="B129" s="4" t="s">
        <v>154</v>
      </c>
      <c r="C129" s="115">
        <v>0</v>
      </c>
    </row>
    <row r="130" spans="1:8" x14ac:dyDescent="0.2">
      <c r="A130" s="6">
        <v>2163</v>
      </c>
      <c r="B130" s="4" t="s">
        <v>155</v>
      </c>
      <c r="C130" s="115">
        <v>0</v>
      </c>
    </row>
    <row r="131" spans="1:8" x14ac:dyDescent="0.2">
      <c r="A131" s="6">
        <v>2164</v>
      </c>
      <c r="B131" s="4" t="s">
        <v>156</v>
      </c>
      <c r="C131" s="115">
        <v>0</v>
      </c>
    </row>
    <row r="132" spans="1:8" x14ac:dyDescent="0.2">
      <c r="A132" s="6">
        <v>2165</v>
      </c>
      <c r="B132" s="4" t="s">
        <v>157</v>
      </c>
      <c r="C132" s="115">
        <v>0</v>
      </c>
    </row>
    <row r="133" spans="1:8" x14ac:dyDescent="0.2">
      <c r="A133" s="6">
        <v>2166</v>
      </c>
      <c r="B133" s="4" t="s">
        <v>158</v>
      </c>
      <c r="C133" s="115">
        <v>0</v>
      </c>
    </row>
    <row r="134" spans="1:8" x14ac:dyDescent="0.2">
      <c r="A134" s="6">
        <v>2250</v>
      </c>
      <c r="B134" s="4" t="s">
        <v>159</v>
      </c>
      <c r="C134" s="115">
        <f>SUM(C135:C140)</f>
        <v>0</v>
      </c>
    </row>
    <row r="135" spans="1:8" x14ac:dyDescent="0.2">
      <c r="A135" s="6">
        <v>2251</v>
      </c>
      <c r="B135" s="4" t="s">
        <v>160</v>
      </c>
      <c r="C135" s="115">
        <v>0</v>
      </c>
    </row>
    <row r="136" spans="1:8" x14ac:dyDescent="0.2">
      <c r="A136" s="6">
        <v>2252</v>
      </c>
      <c r="B136" s="4" t="s">
        <v>161</v>
      </c>
      <c r="C136" s="115">
        <v>0</v>
      </c>
    </row>
    <row r="137" spans="1:8" x14ac:dyDescent="0.2">
      <c r="A137" s="6">
        <v>2253</v>
      </c>
      <c r="B137" s="4" t="s">
        <v>162</v>
      </c>
      <c r="C137" s="115">
        <v>0</v>
      </c>
    </row>
    <row r="138" spans="1:8" x14ac:dyDescent="0.2">
      <c r="A138" s="6">
        <v>2254</v>
      </c>
      <c r="B138" s="4" t="s">
        <v>163</v>
      </c>
      <c r="C138" s="115">
        <v>0</v>
      </c>
    </row>
    <row r="139" spans="1:8" x14ac:dyDescent="0.2">
      <c r="A139" s="6">
        <v>2255</v>
      </c>
      <c r="B139" s="4" t="s">
        <v>164</v>
      </c>
      <c r="C139" s="115">
        <v>0</v>
      </c>
    </row>
    <row r="140" spans="1:8" x14ac:dyDescent="0.2">
      <c r="A140" s="6">
        <v>2256</v>
      </c>
      <c r="B140" s="4" t="s">
        <v>165</v>
      </c>
      <c r="C140" s="115">
        <v>0</v>
      </c>
    </row>
    <row r="142" spans="1:8" x14ac:dyDescent="0.2">
      <c r="A142" s="171" t="s">
        <v>490</v>
      </c>
      <c r="B142" s="171"/>
      <c r="C142" s="171"/>
      <c r="D142" s="171"/>
      <c r="E142" s="171"/>
      <c r="F142" s="148"/>
      <c r="G142" s="148"/>
      <c r="H142" s="148"/>
    </row>
    <row r="143" spans="1:8" x14ac:dyDescent="0.2">
      <c r="A143" s="7" t="s">
        <v>44</v>
      </c>
      <c r="B143" s="7" t="s">
        <v>41</v>
      </c>
      <c r="C143" s="7" t="s">
        <v>42</v>
      </c>
      <c r="D143" s="7" t="s">
        <v>45</v>
      </c>
      <c r="E143" s="7" t="s">
        <v>79</v>
      </c>
      <c r="F143" s="149"/>
      <c r="G143" s="149"/>
      <c r="H143" s="149"/>
    </row>
    <row r="144" spans="1:8" x14ac:dyDescent="0.2">
      <c r="A144" s="6">
        <v>2150</v>
      </c>
      <c r="B144" s="4" t="s">
        <v>491</v>
      </c>
      <c r="C144" s="11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6">
        <v>2151</v>
      </c>
      <c r="B145" s="4" t="s">
        <v>492</v>
      </c>
      <c r="C145" s="115">
        <v>0</v>
      </c>
    </row>
    <row r="146" spans="1:5" x14ac:dyDescent="0.2">
      <c r="A146" s="6">
        <v>2152</v>
      </c>
      <c r="B146" s="4" t="s">
        <v>493</v>
      </c>
      <c r="C146" s="115">
        <v>0</v>
      </c>
    </row>
    <row r="147" spans="1:5" x14ac:dyDescent="0.2">
      <c r="A147" s="6">
        <v>2159</v>
      </c>
      <c r="B147" s="4" t="s">
        <v>166</v>
      </c>
      <c r="C147" s="115">
        <v>0</v>
      </c>
    </row>
    <row r="148" spans="1:5" x14ac:dyDescent="0.2">
      <c r="A148" s="6">
        <v>2240</v>
      </c>
      <c r="B148" s="4" t="s">
        <v>168</v>
      </c>
      <c r="C148" s="115">
        <f>SUM(C149:C151)</f>
        <v>0</v>
      </c>
    </row>
    <row r="149" spans="1:5" x14ac:dyDescent="0.2">
      <c r="A149" s="6">
        <v>2241</v>
      </c>
      <c r="B149" s="4" t="s">
        <v>169</v>
      </c>
      <c r="C149" s="115">
        <v>0</v>
      </c>
    </row>
    <row r="150" spans="1:5" x14ac:dyDescent="0.2">
      <c r="A150" s="6">
        <v>2242</v>
      </c>
      <c r="B150" s="4" t="s">
        <v>170</v>
      </c>
      <c r="C150" s="115">
        <v>0</v>
      </c>
    </row>
    <row r="151" spans="1:5" x14ac:dyDescent="0.2">
      <c r="A151" s="6">
        <v>2249</v>
      </c>
      <c r="B151" s="4" t="s">
        <v>171</v>
      </c>
      <c r="C151" s="115">
        <v>0</v>
      </c>
    </row>
    <row r="153" spans="1:5" x14ac:dyDescent="0.2">
      <c r="A153" s="170" t="s">
        <v>494</v>
      </c>
      <c r="B153" s="170"/>
      <c r="C153" s="170"/>
      <c r="D153" s="170"/>
      <c r="E153" s="170"/>
    </row>
    <row r="154" spans="1:5" x14ac:dyDescent="0.2">
      <c r="A154" s="94" t="s">
        <v>44</v>
      </c>
      <c r="B154" s="94" t="s">
        <v>41</v>
      </c>
      <c r="C154" s="94" t="s">
        <v>42</v>
      </c>
      <c r="D154" s="95" t="s">
        <v>45</v>
      </c>
      <c r="E154" s="95" t="s">
        <v>79</v>
      </c>
    </row>
    <row r="155" spans="1:5" x14ac:dyDescent="0.2">
      <c r="A155" s="96">
        <v>2170</v>
      </c>
      <c r="B155" s="97" t="s">
        <v>495</v>
      </c>
      <c r="C155" s="117">
        <f>SUM(C156:C158)</f>
        <v>3849390.4</v>
      </c>
      <c r="D155" s="97"/>
      <c r="E155" s="97" t="str">
        <f>IF(OR(C155&lt;&gt;0,C156&lt;&gt;0,C157&lt;&gt;0,C158&lt;&gt;0,C159&lt;&gt;0,C160&lt;&gt;0,C161&lt;&gt;0,C162&lt;&gt;0,C163&lt;&gt;0),"","SIN INFORMACIÓN QUE REVELAR")</f>
        <v/>
      </c>
    </row>
    <row r="156" spans="1:5" x14ac:dyDescent="0.2">
      <c r="A156" s="96">
        <v>2171</v>
      </c>
      <c r="B156" s="97" t="s">
        <v>496</v>
      </c>
      <c r="C156" s="117">
        <v>0</v>
      </c>
      <c r="D156" s="97"/>
      <c r="E156" s="97"/>
    </row>
    <row r="157" spans="1:5" x14ac:dyDescent="0.2">
      <c r="A157" s="96">
        <v>2172</v>
      </c>
      <c r="B157" s="97" t="s">
        <v>497</v>
      </c>
      <c r="C157" s="117">
        <v>0</v>
      </c>
      <c r="D157" s="97"/>
      <c r="E157" s="97"/>
    </row>
    <row r="158" spans="1:5" x14ac:dyDescent="0.2">
      <c r="A158" s="96">
        <v>2179</v>
      </c>
      <c r="B158" s="97" t="s">
        <v>498</v>
      </c>
      <c r="C158" s="117">
        <v>3849390.4</v>
      </c>
      <c r="D158" s="97"/>
      <c r="E158" s="97"/>
    </row>
    <row r="159" spans="1:5" x14ac:dyDescent="0.2">
      <c r="A159" s="96">
        <v>2260</v>
      </c>
      <c r="B159" s="97" t="s">
        <v>499</v>
      </c>
      <c r="C159" s="117">
        <f>SUM(C160:C163)</f>
        <v>0</v>
      </c>
      <c r="D159" s="97"/>
      <c r="E159" s="97"/>
    </row>
    <row r="160" spans="1:5" x14ac:dyDescent="0.2">
      <c r="A160" s="96">
        <v>2261</v>
      </c>
      <c r="B160" s="97" t="s">
        <v>500</v>
      </c>
      <c r="C160" s="117">
        <v>0</v>
      </c>
      <c r="D160" s="97"/>
    </row>
    <row r="161" spans="1:5" x14ac:dyDescent="0.2">
      <c r="A161" s="96">
        <v>2262</v>
      </c>
      <c r="B161" s="97" t="s">
        <v>501</v>
      </c>
      <c r="C161" s="117">
        <v>0</v>
      </c>
      <c r="D161" s="97"/>
      <c r="E161" s="97"/>
    </row>
    <row r="162" spans="1:5" x14ac:dyDescent="0.2">
      <c r="A162" s="96">
        <v>2263</v>
      </c>
      <c r="B162" s="97" t="s">
        <v>502</v>
      </c>
      <c r="C162" s="117">
        <v>0</v>
      </c>
      <c r="D162" s="97"/>
      <c r="E162" s="97"/>
    </row>
    <row r="163" spans="1:5" x14ac:dyDescent="0.2">
      <c r="A163" s="96">
        <v>2269</v>
      </c>
      <c r="B163" s="97" t="s">
        <v>503</v>
      </c>
      <c r="C163" s="117">
        <v>0</v>
      </c>
      <c r="D163" s="97"/>
      <c r="E163" s="97"/>
    </row>
    <row r="164" spans="1:5" x14ac:dyDescent="0.2">
      <c r="A164" s="97"/>
      <c r="B164" s="97"/>
      <c r="C164" s="97"/>
      <c r="D164" s="97"/>
      <c r="E164" s="97"/>
    </row>
    <row r="165" spans="1:5" x14ac:dyDescent="0.2">
      <c r="A165" s="170" t="s">
        <v>504</v>
      </c>
      <c r="B165" s="170"/>
      <c r="C165" s="170"/>
      <c r="D165" s="170"/>
      <c r="E165" s="170"/>
    </row>
    <row r="166" spans="1:5" x14ac:dyDescent="0.2">
      <c r="A166" s="94" t="s">
        <v>44</v>
      </c>
      <c r="B166" s="94" t="s">
        <v>41</v>
      </c>
      <c r="C166" s="94" t="s">
        <v>42</v>
      </c>
      <c r="D166" s="95" t="s">
        <v>45</v>
      </c>
      <c r="E166" s="95" t="s">
        <v>79</v>
      </c>
    </row>
    <row r="167" spans="1:5" x14ac:dyDescent="0.2">
      <c r="A167" s="96">
        <v>2190</v>
      </c>
      <c r="B167" s="97" t="s">
        <v>505</v>
      </c>
      <c r="C167" s="117">
        <f>SUM(C168:C170)</f>
        <v>2252.31</v>
      </c>
      <c r="D167" s="97"/>
      <c r="E167" s="97" t="str">
        <f>IF(OR(C167&lt;&gt;0,C168&lt;&gt;0,C169&lt;&gt;0,C170&lt;&gt;0),"","SIN INFORMACIÓN QUE REVELAR")</f>
        <v/>
      </c>
    </row>
    <row r="168" spans="1:5" x14ac:dyDescent="0.2">
      <c r="A168" s="96">
        <v>2191</v>
      </c>
      <c r="B168" s="97" t="s">
        <v>506</v>
      </c>
      <c r="C168" s="117">
        <v>2252.31</v>
      </c>
      <c r="D168" s="97"/>
      <c r="E168" s="97"/>
    </row>
    <row r="169" spans="1:5" x14ac:dyDescent="0.2">
      <c r="A169" s="96">
        <v>2192</v>
      </c>
      <c r="B169" s="97" t="s">
        <v>507</v>
      </c>
      <c r="C169" s="117">
        <v>0</v>
      </c>
      <c r="D169" s="97"/>
    </row>
    <row r="170" spans="1:5" x14ac:dyDescent="0.2">
      <c r="A170" s="96">
        <v>2199</v>
      </c>
      <c r="B170" s="97" t="s">
        <v>167</v>
      </c>
      <c r="C170" s="117">
        <v>0</v>
      </c>
      <c r="D170" s="97"/>
      <c r="E170" s="97"/>
    </row>
    <row r="171" spans="1:5" x14ac:dyDescent="0.2">
      <c r="A171" s="97"/>
      <c r="B171" s="97"/>
      <c r="C171" s="117"/>
      <c r="D171" s="97"/>
      <c r="E171" s="97"/>
    </row>
    <row r="172" spans="1:5" x14ac:dyDescent="0.2">
      <c r="A172" s="134" t="s">
        <v>457</v>
      </c>
      <c r="B172" s="97"/>
      <c r="C172" s="97"/>
      <c r="D172" s="97"/>
      <c r="E172" s="97"/>
    </row>
    <row r="173" spans="1:5" x14ac:dyDescent="0.2">
      <c r="A173" s="97"/>
      <c r="C173" s="97"/>
      <c r="D173" s="97"/>
      <c r="E173" s="97"/>
    </row>
    <row r="177" spans="2:2" x14ac:dyDescent="0.2">
      <c r="B177" s="154"/>
    </row>
    <row r="178" spans="2:2" x14ac:dyDescent="0.2">
      <c r="B178" s="154"/>
    </row>
    <row r="179" spans="2:2" x14ac:dyDescent="0.2">
      <c r="B179" s="1"/>
    </row>
    <row r="180" spans="2:2" x14ac:dyDescent="0.2">
      <c r="B180" s="1"/>
    </row>
    <row r="181" spans="2:2" x14ac:dyDescent="0.2">
      <c r="B181" s="1"/>
    </row>
    <row r="182" spans="2:2" x14ac:dyDescent="0.2">
      <c r="B182" s="1"/>
    </row>
    <row r="183" spans="2:2" x14ac:dyDescent="0.2">
      <c r="B183" s="1"/>
    </row>
    <row r="184" spans="2:2" x14ac:dyDescent="0.2">
      <c r="B184" s="154"/>
    </row>
    <row r="185" spans="2:2" x14ac:dyDescent="0.2">
      <c r="B185" s="154"/>
    </row>
  </sheetData>
  <sheetProtection formatCells="0" formatColumns="0" formatRows="0" insertColumns="0" insertRows="0" insertHyperlinks="0" deleteColumns="0" deleteRows="0" sort="0" autoFilter="0" pivotTables="0"/>
  <mergeCells count="21">
    <mergeCell ref="A30:H30"/>
    <mergeCell ref="A18:H18"/>
    <mergeCell ref="A13:H13"/>
    <mergeCell ref="A7:H7"/>
    <mergeCell ref="A5:H5"/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</mergeCells>
  <pageMargins left="0.31496062992125984" right="0.31496062992125984" top="0.55118110236220474" bottom="0.55118110236220474" header="0.31496062992125984" footer="0.31496062992125984"/>
  <pageSetup scale="89" orientation="landscape" r:id="rId1"/>
  <headerFooter>
    <oddFooter>&amp;R&amp;8&amp;P de &amp;N</oddFooter>
  </headerFooter>
  <rowBreaks count="1" manualBreakCount="1">
    <brk id="124" max="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3"/>
  <sheetViews>
    <sheetView workbookViewId="0">
      <selection activeCell="B6" sqref="B6"/>
    </sheetView>
  </sheetViews>
  <sheetFormatPr baseColWidth="10" defaultColWidth="9.28515625" defaultRowHeight="11.25" x14ac:dyDescent="0.2"/>
  <cols>
    <col min="1" max="1" width="10" style="12" customWidth="1"/>
    <col min="2" max="2" width="48.28515625" style="12" customWidth="1"/>
    <col min="3" max="3" width="22.7109375" style="12" customWidth="1"/>
    <col min="4" max="4" width="16.7109375" style="12" customWidth="1"/>
    <col min="5" max="5" width="24.28515625" style="12" bestFit="1" customWidth="1"/>
    <col min="6" max="16384" width="9.28515625" style="12"/>
  </cols>
  <sheetData>
    <row r="1" spans="1:5" ht="19.149999999999999" customHeight="1" x14ac:dyDescent="0.2">
      <c r="A1" s="172" t="s">
        <v>533</v>
      </c>
      <c r="B1" s="172"/>
      <c r="C1" s="172"/>
      <c r="D1" s="10" t="s">
        <v>439</v>
      </c>
      <c r="E1" s="11">
        <v>2026</v>
      </c>
    </row>
    <row r="2" spans="1:5" ht="19.149999999999999" customHeight="1" x14ac:dyDescent="0.2">
      <c r="A2" s="172" t="s">
        <v>445</v>
      </c>
      <c r="B2" s="172"/>
      <c r="C2" s="172"/>
      <c r="D2" s="10" t="s">
        <v>440</v>
      </c>
      <c r="E2" s="11" t="s">
        <v>442</v>
      </c>
    </row>
    <row r="3" spans="1:5" ht="19.149999999999999" customHeight="1" x14ac:dyDescent="0.2">
      <c r="A3" s="172" t="s">
        <v>534</v>
      </c>
      <c r="B3" s="172"/>
      <c r="C3" s="172"/>
      <c r="D3" s="10" t="s">
        <v>441</v>
      </c>
      <c r="E3" s="11">
        <v>2</v>
      </c>
    </row>
    <row r="4" spans="1:5" ht="19.149999999999999" customHeight="1" x14ac:dyDescent="0.2">
      <c r="A4" s="172" t="s">
        <v>456</v>
      </c>
      <c r="B4" s="172"/>
      <c r="C4" s="172"/>
      <c r="D4" s="10"/>
      <c r="E4" s="11"/>
    </row>
    <row r="5" spans="1:5" x14ac:dyDescent="0.2">
      <c r="A5" s="174" t="s">
        <v>68</v>
      </c>
      <c r="B5" s="174"/>
      <c r="C5" s="174"/>
      <c r="D5" s="174"/>
      <c r="E5" s="174"/>
    </row>
    <row r="7" spans="1:5" x14ac:dyDescent="0.2">
      <c r="A7" s="173" t="s">
        <v>64</v>
      </c>
      <c r="B7" s="173"/>
      <c r="C7" s="173"/>
      <c r="D7" s="173"/>
      <c r="E7" s="173"/>
    </row>
    <row r="8" spans="1:5" x14ac:dyDescent="0.2">
      <c r="A8" s="13" t="s">
        <v>44</v>
      </c>
      <c r="B8" s="13" t="s">
        <v>41</v>
      </c>
      <c r="C8" s="13" t="s">
        <v>42</v>
      </c>
      <c r="D8" s="13" t="s">
        <v>43</v>
      </c>
      <c r="E8" s="13" t="s">
        <v>45</v>
      </c>
    </row>
    <row r="9" spans="1:5" x14ac:dyDescent="0.2">
      <c r="A9" s="14">
        <v>3110</v>
      </c>
      <c r="B9" s="12" t="s">
        <v>202</v>
      </c>
      <c r="C9" s="118">
        <v>275149742.29000002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333</v>
      </c>
      <c r="C10" s="118">
        <v>2778887.22</v>
      </c>
      <c r="E10" s="4"/>
    </row>
    <row r="11" spans="1:5" x14ac:dyDescent="0.2">
      <c r="A11" s="14">
        <v>3130</v>
      </c>
      <c r="B11" s="12" t="s">
        <v>334</v>
      </c>
      <c r="C11" s="118">
        <v>0</v>
      </c>
    </row>
    <row r="13" spans="1:5" x14ac:dyDescent="0.2">
      <c r="A13" s="173" t="s">
        <v>65</v>
      </c>
      <c r="B13" s="173"/>
      <c r="C13" s="173"/>
      <c r="D13" s="173"/>
      <c r="E13" s="173"/>
    </row>
    <row r="14" spans="1:5" x14ac:dyDescent="0.2">
      <c r="A14" s="13" t="s">
        <v>44</v>
      </c>
      <c r="B14" s="13" t="s">
        <v>41</v>
      </c>
      <c r="C14" s="13" t="s">
        <v>42</v>
      </c>
      <c r="D14" s="13" t="s">
        <v>335</v>
      </c>
      <c r="E14" s="13"/>
    </row>
    <row r="15" spans="1:5" x14ac:dyDescent="0.2">
      <c r="A15" s="14">
        <v>3210</v>
      </c>
      <c r="B15" s="12" t="s">
        <v>531</v>
      </c>
      <c r="C15" s="118">
        <v>34285334.289999999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336</v>
      </c>
      <c r="C16" s="118">
        <v>517279759.55000001</v>
      </c>
    </row>
    <row r="17" spans="1:5" x14ac:dyDescent="0.2">
      <c r="A17" s="14">
        <v>3230</v>
      </c>
      <c r="B17" s="12" t="s">
        <v>337</v>
      </c>
      <c r="C17" s="118">
        <f>SUM(C18:C21)</f>
        <v>5474</v>
      </c>
    </row>
    <row r="18" spans="1:5" x14ac:dyDescent="0.2">
      <c r="A18" s="14">
        <v>3231</v>
      </c>
      <c r="B18" s="12" t="s">
        <v>338</v>
      </c>
      <c r="C18" s="118">
        <v>5474</v>
      </c>
    </row>
    <row r="19" spans="1:5" x14ac:dyDescent="0.2">
      <c r="A19" s="14">
        <v>3232</v>
      </c>
      <c r="B19" s="12" t="s">
        <v>339</v>
      </c>
      <c r="C19" s="118">
        <v>0</v>
      </c>
      <c r="E19" s="4"/>
    </row>
    <row r="20" spans="1:5" x14ac:dyDescent="0.2">
      <c r="A20" s="14">
        <v>3233</v>
      </c>
      <c r="B20" s="12" t="s">
        <v>340</v>
      </c>
      <c r="C20" s="118">
        <v>0</v>
      </c>
    </row>
    <row r="21" spans="1:5" x14ac:dyDescent="0.2">
      <c r="A21" s="14">
        <v>3239</v>
      </c>
      <c r="B21" s="12" t="s">
        <v>341</v>
      </c>
      <c r="C21" s="118">
        <v>0</v>
      </c>
    </row>
    <row r="22" spans="1:5" x14ac:dyDescent="0.2">
      <c r="A22" s="14">
        <v>3240</v>
      </c>
      <c r="B22" s="12" t="s">
        <v>342</v>
      </c>
      <c r="C22" s="118">
        <f>SUM(C23:C25)</f>
        <v>0</v>
      </c>
    </row>
    <row r="23" spans="1:5" x14ac:dyDescent="0.2">
      <c r="A23" s="14">
        <v>3241</v>
      </c>
      <c r="B23" s="12" t="s">
        <v>343</v>
      </c>
      <c r="C23" s="118">
        <v>0</v>
      </c>
    </row>
    <row r="24" spans="1:5" x14ac:dyDescent="0.2">
      <c r="A24" s="14">
        <v>3242</v>
      </c>
      <c r="B24" s="12" t="s">
        <v>344</v>
      </c>
      <c r="C24" s="118">
        <v>0</v>
      </c>
    </row>
    <row r="25" spans="1:5" x14ac:dyDescent="0.2">
      <c r="A25" s="14">
        <v>3243</v>
      </c>
      <c r="B25" s="12" t="s">
        <v>345</v>
      </c>
      <c r="C25" s="118">
        <v>0</v>
      </c>
    </row>
    <row r="26" spans="1:5" x14ac:dyDescent="0.2">
      <c r="A26" s="14">
        <v>3250</v>
      </c>
      <c r="B26" s="12" t="s">
        <v>346</v>
      </c>
      <c r="C26" s="118">
        <f>SUM(C27:C29)</f>
        <v>0</v>
      </c>
    </row>
    <row r="27" spans="1:5" x14ac:dyDescent="0.2">
      <c r="A27" s="14">
        <v>3251</v>
      </c>
      <c r="B27" s="12" t="s">
        <v>347</v>
      </c>
      <c r="C27" s="118">
        <v>0</v>
      </c>
    </row>
    <row r="28" spans="1:5" x14ac:dyDescent="0.2">
      <c r="A28" s="14">
        <v>3252</v>
      </c>
      <c r="B28" s="12" t="s">
        <v>348</v>
      </c>
      <c r="C28" s="118">
        <v>0</v>
      </c>
    </row>
    <row r="29" spans="1:5" x14ac:dyDescent="0.2">
      <c r="A29" s="14">
        <v>3253</v>
      </c>
      <c r="B29" s="12" t="s">
        <v>523</v>
      </c>
      <c r="C29" s="118">
        <v>0</v>
      </c>
    </row>
    <row r="31" spans="1:5" x14ac:dyDescent="0.2">
      <c r="A31" s="21" t="s">
        <v>457</v>
      </c>
    </row>
    <row r="32" spans="1:5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154"/>
    </row>
    <row r="36" spans="2:2" x14ac:dyDescent="0.2">
      <c r="B36" s="154"/>
    </row>
    <row r="37" spans="2:2" x14ac:dyDescent="0.2">
      <c r="B37" s="1"/>
    </row>
    <row r="38" spans="2:2" x14ac:dyDescent="0.2">
      <c r="B38" s="1"/>
    </row>
    <row r="39" spans="2:2" x14ac:dyDescent="0.2">
      <c r="B39" s="1"/>
    </row>
    <row r="40" spans="2:2" x14ac:dyDescent="0.2">
      <c r="B40" s="1"/>
    </row>
    <row r="41" spans="2:2" x14ac:dyDescent="0.2">
      <c r="B41" s="1"/>
    </row>
    <row r="42" spans="2:2" x14ac:dyDescent="0.2">
      <c r="B42" s="154"/>
    </row>
    <row r="43" spans="2:2" x14ac:dyDescent="0.2">
      <c r="B43" s="154"/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&amp;R&amp;8&amp;P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60"/>
  <sheetViews>
    <sheetView zoomScaleNormal="100" workbookViewId="0">
      <selection activeCell="B18" sqref="B18"/>
    </sheetView>
  </sheetViews>
  <sheetFormatPr baseColWidth="10" defaultColWidth="9.28515625" defaultRowHeight="11.25" x14ac:dyDescent="0.2"/>
  <cols>
    <col min="1" max="1" width="10" style="12" customWidth="1"/>
    <col min="2" max="2" width="68" style="12" bestFit="1" customWidth="1"/>
    <col min="3" max="3" width="10" style="12" customWidth="1"/>
    <col min="4" max="4" width="10.28515625" style="12" bestFit="1" customWidth="1"/>
    <col min="5" max="5" width="24.28515625" style="12" bestFit="1" customWidth="1"/>
    <col min="6" max="16384" width="9.28515625" style="12"/>
  </cols>
  <sheetData>
    <row r="1" spans="1:5" s="15" customFormat="1" ht="19.149999999999999" customHeight="1" x14ac:dyDescent="0.25">
      <c r="A1" s="172" t="s">
        <v>533</v>
      </c>
      <c r="B1" s="172"/>
      <c r="C1" s="172"/>
      <c r="D1" s="10" t="s">
        <v>439</v>
      </c>
      <c r="E1" s="11">
        <v>2026</v>
      </c>
    </row>
    <row r="2" spans="1:5" s="15" customFormat="1" ht="19.149999999999999" customHeight="1" x14ac:dyDescent="0.25">
      <c r="A2" s="172" t="s">
        <v>446</v>
      </c>
      <c r="B2" s="172"/>
      <c r="C2" s="172"/>
      <c r="D2" s="10" t="s">
        <v>440</v>
      </c>
      <c r="E2" s="11" t="s">
        <v>442</v>
      </c>
    </row>
    <row r="3" spans="1:5" s="15" customFormat="1" ht="19.149999999999999" customHeight="1" x14ac:dyDescent="0.25">
      <c r="A3" s="172" t="s">
        <v>534</v>
      </c>
      <c r="B3" s="172"/>
      <c r="C3" s="172"/>
      <c r="D3" s="10" t="s">
        <v>441</v>
      </c>
      <c r="E3" s="11">
        <v>2</v>
      </c>
    </row>
    <row r="4" spans="1:5" s="15" customFormat="1" ht="19.149999999999999" customHeight="1" x14ac:dyDescent="0.25">
      <c r="A4" s="172" t="s">
        <v>456</v>
      </c>
      <c r="B4" s="172"/>
      <c r="C4" s="172"/>
      <c r="D4" s="10"/>
      <c r="E4" s="11"/>
    </row>
    <row r="5" spans="1:5" x14ac:dyDescent="0.2">
      <c r="A5" s="174" t="s">
        <v>68</v>
      </c>
      <c r="B5" s="174"/>
      <c r="C5" s="174"/>
      <c r="D5" s="174"/>
      <c r="E5" s="174"/>
    </row>
    <row r="7" spans="1:5" x14ac:dyDescent="0.2">
      <c r="A7" s="173" t="s">
        <v>514</v>
      </c>
      <c r="B7" s="173"/>
      <c r="C7" s="173"/>
      <c r="D7" s="173"/>
      <c r="E7" s="108"/>
    </row>
    <row r="8" spans="1:5" x14ac:dyDescent="0.2">
      <c r="A8" s="13" t="s">
        <v>44</v>
      </c>
      <c r="B8" s="13" t="s">
        <v>41</v>
      </c>
      <c r="C8" s="65">
        <v>2026</v>
      </c>
      <c r="D8" s="65">
        <v>2025</v>
      </c>
      <c r="E8" s="109"/>
    </row>
    <row r="9" spans="1:5" x14ac:dyDescent="0.2">
      <c r="A9" s="14">
        <v>1111</v>
      </c>
      <c r="B9" s="12" t="s">
        <v>349</v>
      </c>
      <c r="C9" s="118">
        <v>3646624.24</v>
      </c>
      <c r="D9" s="118">
        <v>4504962.8600000003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350</v>
      </c>
      <c r="C10" s="118">
        <v>176486469.75999999</v>
      </c>
      <c r="D10" s="118">
        <v>159173468.62</v>
      </c>
    </row>
    <row r="11" spans="1:5" x14ac:dyDescent="0.2">
      <c r="A11" s="14">
        <v>1113</v>
      </c>
      <c r="B11" s="12" t="s">
        <v>351</v>
      </c>
      <c r="C11" s="118">
        <v>0</v>
      </c>
      <c r="D11" s="118">
        <v>0</v>
      </c>
    </row>
    <row r="12" spans="1:5" x14ac:dyDescent="0.2">
      <c r="A12" s="14">
        <v>1114</v>
      </c>
      <c r="B12" s="12" t="s">
        <v>69</v>
      </c>
      <c r="C12" s="118">
        <v>141790896.18000001</v>
      </c>
      <c r="D12" s="118">
        <v>103255888</v>
      </c>
    </row>
    <row r="13" spans="1:5" x14ac:dyDescent="0.2">
      <c r="A13" s="14">
        <v>1115</v>
      </c>
      <c r="B13" s="12" t="s">
        <v>70</v>
      </c>
      <c r="C13" s="118">
        <v>0</v>
      </c>
      <c r="D13" s="118">
        <v>0</v>
      </c>
    </row>
    <row r="14" spans="1:5" x14ac:dyDescent="0.2">
      <c r="A14" s="14">
        <v>1116</v>
      </c>
      <c r="B14" s="12" t="s">
        <v>352</v>
      </c>
      <c r="C14" s="118">
        <v>0</v>
      </c>
      <c r="D14" s="118">
        <v>0</v>
      </c>
    </row>
    <row r="15" spans="1:5" x14ac:dyDescent="0.2">
      <c r="A15" s="14">
        <v>1119</v>
      </c>
      <c r="B15" s="12" t="s">
        <v>353</v>
      </c>
      <c r="C15" s="118">
        <v>0</v>
      </c>
      <c r="D15" s="118">
        <v>0</v>
      </c>
    </row>
    <row r="16" spans="1:5" x14ac:dyDescent="0.2">
      <c r="A16" s="20">
        <v>1110</v>
      </c>
      <c r="B16" s="21" t="s">
        <v>458</v>
      </c>
      <c r="C16" s="119">
        <f>SUM(C9:C15)</f>
        <v>321923990.18000001</v>
      </c>
      <c r="D16" s="119">
        <f>SUM(D9:D15)</f>
        <v>266934319.48000002</v>
      </c>
    </row>
    <row r="19" spans="1:5" x14ac:dyDescent="0.2">
      <c r="A19" s="173" t="s">
        <v>515</v>
      </c>
      <c r="B19" s="173"/>
      <c r="C19" s="173"/>
      <c r="D19" s="173"/>
    </row>
    <row r="20" spans="1:5" x14ac:dyDescent="0.2">
      <c r="A20" s="13" t="s">
        <v>44</v>
      </c>
      <c r="B20" s="13" t="s">
        <v>41</v>
      </c>
      <c r="C20" s="65">
        <v>2026</v>
      </c>
      <c r="D20" s="65">
        <v>2025</v>
      </c>
    </row>
    <row r="21" spans="1:5" x14ac:dyDescent="0.2">
      <c r="A21" s="20">
        <v>1230</v>
      </c>
      <c r="B21" s="21" t="s">
        <v>99</v>
      </c>
      <c r="C21" s="119">
        <f>SUM(C22:C28)</f>
        <v>21272142.920000002</v>
      </c>
      <c r="D21" s="119">
        <f>SUM(D22:D28)</f>
        <v>58404672.310000002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100</v>
      </c>
      <c r="C22" s="118">
        <v>0</v>
      </c>
      <c r="D22" s="118">
        <v>7388450.5499999998</v>
      </c>
    </row>
    <row r="23" spans="1:5" x14ac:dyDescent="0.2">
      <c r="A23" s="14">
        <v>1232</v>
      </c>
      <c r="B23" s="12" t="s">
        <v>101</v>
      </c>
      <c r="C23" s="118">
        <v>0</v>
      </c>
      <c r="D23" s="118">
        <v>7498655.4699999997</v>
      </c>
    </row>
    <row r="24" spans="1:5" x14ac:dyDescent="0.2">
      <c r="A24" s="14">
        <v>1233</v>
      </c>
      <c r="B24" s="12" t="s">
        <v>102</v>
      </c>
      <c r="C24" s="118">
        <v>0</v>
      </c>
      <c r="D24" s="118">
        <v>0</v>
      </c>
    </row>
    <row r="25" spans="1:5" x14ac:dyDescent="0.2">
      <c r="A25" s="14">
        <v>1234</v>
      </c>
      <c r="B25" s="12" t="s">
        <v>103</v>
      </c>
      <c r="C25" s="118">
        <v>0</v>
      </c>
      <c r="D25" s="118">
        <v>0</v>
      </c>
    </row>
    <row r="26" spans="1:5" x14ac:dyDescent="0.2">
      <c r="A26" s="14">
        <v>1235</v>
      </c>
      <c r="B26" s="12" t="s">
        <v>104</v>
      </c>
      <c r="C26" s="118">
        <v>18562786.620000001</v>
      </c>
      <c r="D26" s="118">
        <v>33643065.649999999</v>
      </c>
    </row>
    <row r="27" spans="1:5" x14ac:dyDescent="0.2">
      <c r="A27" s="14">
        <v>1236</v>
      </c>
      <c r="B27" s="12" t="s">
        <v>105</v>
      </c>
      <c r="C27" s="118">
        <v>2709356.3</v>
      </c>
      <c r="D27" s="118">
        <v>9874500.6400000006</v>
      </c>
    </row>
    <row r="28" spans="1:5" x14ac:dyDescent="0.2">
      <c r="A28" s="14">
        <v>1239</v>
      </c>
      <c r="B28" s="12" t="s">
        <v>106</v>
      </c>
      <c r="C28" s="118">
        <v>0</v>
      </c>
      <c r="D28" s="118">
        <v>0</v>
      </c>
    </row>
    <row r="29" spans="1:5" x14ac:dyDescent="0.2">
      <c r="A29" s="20">
        <v>1240</v>
      </c>
      <c r="B29" s="21" t="s">
        <v>107</v>
      </c>
      <c r="C29" s="119">
        <f>SUM(C30:C37)</f>
        <v>1682878.67</v>
      </c>
      <c r="D29" s="119">
        <f>SUM(D30:D37)</f>
        <v>37638648.810000002</v>
      </c>
    </row>
    <row r="30" spans="1:5" x14ac:dyDescent="0.2">
      <c r="A30" s="14">
        <v>1241</v>
      </c>
      <c r="B30" s="12" t="s">
        <v>108</v>
      </c>
      <c r="C30" s="118">
        <v>14701.72</v>
      </c>
      <c r="D30" s="118">
        <v>1056063.08</v>
      </c>
    </row>
    <row r="31" spans="1:5" x14ac:dyDescent="0.2">
      <c r="A31" s="14">
        <v>1242</v>
      </c>
      <c r="B31" s="12" t="s">
        <v>109</v>
      </c>
      <c r="C31" s="118">
        <v>0</v>
      </c>
      <c r="D31" s="118">
        <v>147068.85</v>
      </c>
    </row>
    <row r="32" spans="1:5" x14ac:dyDescent="0.2">
      <c r="A32" s="14">
        <v>1243</v>
      </c>
      <c r="B32" s="12" t="s">
        <v>110</v>
      </c>
      <c r="C32" s="118">
        <v>0</v>
      </c>
      <c r="D32" s="118">
        <v>8500</v>
      </c>
    </row>
    <row r="33" spans="1:5" x14ac:dyDescent="0.2">
      <c r="A33" s="14">
        <v>1244</v>
      </c>
      <c r="B33" s="12" t="s">
        <v>111</v>
      </c>
      <c r="C33" s="118">
        <v>0</v>
      </c>
      <c r="D33" s="118">
        <v>20272668.960000001</v>
      </c>
    </row>
    <row r="34" spans="1:5" x14ac:dyDescent="0.2">
      <c r="A34" s="14">
        <v>1245</v>
      </c>
      <c r="B34" s="12" t="s">
        <v>112</v>
      </c>
      <c r="C34" s="118">
        <v>0</v>
      </c>
      <c r="D34" s="118">
        <v>0</v>
      </c>
    </row>
    <row r="35" spans="1:5" x14ac:dyDescent="0.2">
      <c r="A35" s="14">
        <v>1246</v>
      </c>
      <c r="B35" s="12" t="s">
        <v>113</v>
      </c>
      <c r="C35" s="118">
        <v>1668176.95</v>
      </c>
      <c r="D35" s="118">
        <v>16154347.92</v>
      </c>
    </row>
    <row r="36" spans="1:5" x14ac:dyDescent="0.2">
      <c r="A36" s="14">
        <v>1247</v>
      </c>
      <c r="B36" s="12" t="s">
        <v>114</v>
      </c>
      <c r="C36" s="118">
        <v>0</v>
      </c>
      <c r="D36" s="118">
        <v>0</v>
      </c>
    </row>
    <row r="37" spans="1:5" x14ac:dyDescent="0.2">
      <c r="A37" s="14">
        <v>1248</v>
      </c>
      <c r="B37" s="12" t="s">
        <v>115</v>
      </c>
      <c r="C37" s="118">
        <v>0</v>
      </c>
      <c r="D37" s="118">
        <v>0</v>
      </c>
    </row>
    <row r="38" spans="1:5" x14ac:dyDescent="0.2">
      <c r="A38" s="98">
        <v>1250</v>
      </c>
      <c r="B38" s="99" t="s">
        <v>117</v>
      </c>
      <c r="C38" s="120">
        <f>SUM(C39:C43)</f>
        <v>0</v>
      </c>
      <c r="D38" s="120">
        <f>SUM(D39:D43)</f>
        <v>900492.90999999992</v>
      </c>
    </row>
    <row r="39" spans="1:5" x14ac:dyDescent="0.2">
      <c r="A39" s="100">
        <v>1251</v>
      </c>
      <c r="B39" s="101" t="s">
        <v>118</v>
      </c>
      <c r="C39" s="121">
        <v>0</v>
      </c>
      <c r="D39" s="121">
        <v>725547.11</v>
      </c>
    </row>
    <row r="40" spans="1:5" x14ac:dyDescent="0.2">
      <c r="A40" s="100">
        <v>1252</v>
      </c>
      <c r="B40" s="101" t="s">
        <v>119</v>
      </c>
      <c r="C40" s="121">
        <v>0</v>
      </c>
      <c r="D40" s="121">
        <v>0</v>
      </c>
    </row>
    <row r="41" spans="1:5" x14ac:dyDescent="0.2">
      <c r="A41" s="100">
        <v>1253</v>
      </c>
      <c r="B41" s="101" t="s">
        <v>120</v>
      </c>
      <c r="C41" s="121">
        <v>0</v>
      </c>
      <c r="D41" s="121">
        <v>0</v>
      </c>
    </row>
    <row r="42" spans="1:5" x14ac:dyDescent="0.2">
      <c r="A42" s="100">
        <v>1254</v>
      </c>
      <c r="B42" s="101" t="s">
        <v>121</v>
      </c>
      <c r="C42" s="121">
        <v>0</v>
      </c>
      <c r="D42" s="121">
        <v>174945.8</v>
      </c>
    </row>
    <row r="43" spans="1:5" x14ac:dyDescent="0.2">
      <c r="A43" s="100">
        <v>1259</v>
      </c>
      <c r="B43" s="101" t="s">
        <v>122</v>
      </c>
      <c r="C43" s="121">
        <v>0</v>
      </c>
      <c r="D43" s="121">
        <v>0</v>
      </c>
    </row>
    <row r="44" spans="1:5" x14ac:dyDescent="0.2">
      <c r="B44" s="66" t="s">
        <v>459</v>
      </c>
      <c r="C44" s="119">
        <f>C21+C29+C38</f>
        <v>22955021.590000004</v>
      </c>
      <c r="D44" s="119">
        <f>D21+D29+D38</f>
        <v>96943814.030000001</v>
      </c>
    </row>
    <row r="46" spans="1:5" x14ac:dyDescent="0.2">
      <c r="A46" s="173" t="s">
        <v>516</v>
      </c>
      <c r="B46" s="173"/>
      <c r="C46" s="173"/>
      <c r="D46" s="173"/>
      <c r="E46" s="108"/>
    </row>
    <row r="47" spans="1:5" x14ac:dyDescent="0.2">
      <c r="A47" s="13" t="s">
        <v>44</v>
      </c>
      <c r="B47" s="13" t="s">
        <v>41</v>
      </c>
      <c r="C47" s="65">
        <v>2026</v>
      </c>
      <c r="D47" s="65">
        <v>2025</v>
      </c>
      <c r="E47" s="109"/>
    </row>
    <row r="48" spans="1:5" x14ac:dyDescent="0.2">
      <c r="A48" s="20">
        <v>3210</v>
      </c>
      <c r="B48" s="21" t="s">
        <v>524</v>
      </c>
      <c r="C48" s="119">
        <v>34285334.289999999</v>
      </c>
      <c r="D48" s="119">
        <v>67820645.409999996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6" t="s">
        <v>450</v>
      </c>
      <c r="C49" s="119">
        <f>C54+C66+C94+C97+C50</f>
        <v>41878790.559999995</v>
      </c>
      <c r="D49" s="119">
        <f>D54+D66+D94+D97+D50</f>
        <v>59666342.75</v>
      </c>
    </row>
    <row r="50" spans="1:4" x14ac:dyDescent="0.2">
      <c r="A50" s="78">
        <v>5100</v>
      </c>
      <c r="B50" s="79" t="s">
        <v>227</v>
      </c>
      <c r="C50" s="122">
        <f>SUM(C53+C51)</f>
        <v>3519871.78</v>
      </c>
      <c r="D50" s="122">
        <f>SUM(D53+D51)</f>
        <v>7991407.1200000001</v>
      </c>
    </row>
    <row r="51" spans="1:4" x14ac:dyDescent="0.2">
      <c r="A51" s="103">
        <v>5120</v>
      </c>
      <c r="B51" s="106" t="s">
        <v>95</v>
      </c>
      <c r="C51" s="123">
        <f>C52</f>
        <v>3519871.78</v>
      </c>
      <c r="D51" s="123">
        <f>D52</f>
        <v>7991407.1200000001</v>
      </c>
    </row>
    <row r="52" spans="1:4" x14ac:dyDescent="0.2">
      <c r="A52" s="96">
        <v>5120</v>
      </c>
      <c r="B52" s="107" t="s">
        <v>95</v>
      </c>
      <c r="C52" s="117">
        <v>3519871.78</v>
      </c>
      <c r="D52" s="117">
        <v>7991407.1200000001</v>
      </c>
    </row>
    <row r="53" spans="1:4" x14ac:dyDescent="0.2">
      <c r="A53" s="80">
        <v>5130</v>
      </c>
      <c r="B53" s="81" t="s">
        <v>477</v>
      </c>
      <c r="C53" s="124">
        <v>0</v>
      </c>
      <c r="D53" s="124">
        <v>0</v>
      </c>
    </row>
    <row r="54" spans="1:4" x14ac:dyDescent="0.2">
      <c r="A54" s="20">
        <v>5400</v>
      </c>
      <c r="B54" s="21" t="s">
        <v>292</v>
      </c>
      <c r="C54" s="119">
        <f>C55+C57+C59+C61+C63</f>
        <v>0</v>
      </c>
      <c r="D54" s="119">
        <f>D55+D57+D59+D61+D63</f>
        <v>0</v>
      </c>
    </row>
    <row r="55" spans="1:4" x14ac:dyDescent="0.2">
      <c r="A55" s="14">
        <v>5410</v>
      </c>
      <c r="B55" s="12" t="s">
        <v>451</v>
      </c>
      <c r="C55" s="118">
        <f>C56</f>
        <v>0</v>
      </c>
      <c r="D55" s="118">
        <f>D56</f>
        <v>0</v>
      </c>
    </row>
    <row r="56" spans="1:4" x14ac:dyDescent="0.2">
      <c r="A56" s="14">
        <v>5411</v>
      </c>
      <c r="B56" s="12" t="s">
        <v>294</v>
      </c>
      <c r="C56" s="118">
        <v>0</v>
      </c>
      <c r="D56" s="118">
        <v>0</v>
      </c>
    </row>
    <row r="57" spans="1:4" x14ac:dyDescent="0.2">
      <c r="A57" s="14">
        <v>5420</v>
      </c>
      <c r="B57" s="12" t="s">
        <v>452</v>
      </c>
      <c r="C57" s="118">
        <f>C58</f>
        <v>0</v>
      </c>
      <c r="D57" s="118">
        <f>D58</f>
        <v>0</v>
      </c>
    </row>
    <row r="58" spans="1:4" x14ac:dyDescent="0.2">
      <c r="A58" s="14">
        <v>5421</v>
      </c>
      <c r="B58" s="12" t="s">
        <v>297</v>
      </c>
      <c r="C58" s="118">
        <v>0</v>
      </c>
      <c r="D58" s="118">
        <v>0</v>
      </c>
    </row>
    <row r="59" spans="1:4" x14ac:dyDescent="0.2">
      <c r="A59" s="14">
        <v>5430</v>
      </c>
      <c r="B59" s="12" t="s">
        <v>453</v>
      </c>
      <c r="C59" s="118">
        <f>C60</f>
        <v>0</v>
      </c>
      <c r="D59" s="118">
        <f>D60</f>
        <v>0</v>
      </c>
    </row>
    <row r="60" spans="1:4" x14ac:dyDescent="0.2">
      <c r="A60" s="14">
        <v>5431</v>
      </c>
      <c r="B60" s="12" t="s">
        <v>300</v>
      </c>
      <c r="C60" s="118">
        <v>0</v>
      </c>
      <c r="D60" s="118">
        <v>0</v>
      </c>
    </row>
    <row r="61" spans="1:4" x14ac:dyDescent="0.2">
      <c r="A61" s="14">
        <v>5440</v>
      </c>
      <c r="B61" s="12" t="s">
        <v>454</v>
      </c>
      <c r="C61" s="118">
        <f>C62</f>
        <v>0</v>
      </c>
      <c r="D61" s="118">
        <f>D62</f>
        <v>0</v>
      </c>
    </row>
    <row r="62" spans="1:4" x14ac:dyDescent="0.2">
      <c r="A62" s="14">
        <v>5441</v>
      </c>
      <c r="B62" s="12" t="s">
        <v>454</v>
      </c>
      <c r="C62" s="118">
        <v>0</v>
      </c>
      <c r="D62" s="118">
        <v>0</v>
      </c>
    </row>
    <row r="63" spans="1:4" x14ac:dyDescent="0.2">
      <c r="A63" s="14">
        <v>5450</v>
      </c>
      <c r="B63" s="12" t="s">
        <v>455</v>
      </c>
      <c r="C63" s="118">
        <f>SUM(C64:C65)</f>
        <v>0</v>
      </c>
      <c r="D63" s="118">
        <f>SUM(D64:D65)</f>
        <v>0</v>
      </c>
    </row>
    <row r="64" spans="1:4" x14ac:dyDescent="0.2">
      <c r="A64" s="14">
        <v>5451</v>
      </c>
      <c r="B64" s="12" t="s">
        <v>304</v>
      </c>
      <c r="C64" s="118">
        <v>0</v>
      </c>
      <c r="D64" s="118">
        <v>0</v>
      </c>
    </row>
    <row r="65" spans="1:4" x14ac:dyDescent="0.2">
      <c r="A65" s="14">
        <v>5452</v>
      </c>
      <c r="B65" s="12" t="s">
        <v>305</v>
      </c>
      <c r="C65" s="118">
        <v>0</v>
      </c>
      <c r="D65" s="118">
        <v>0</v>
      </c>
    </row>
    <row r="66" spans="1:4" x14ac:dyDescent="0.2">
      <c r="A66" s="20">
        <v>5500</v>
      </c>
      <c r="B66" s="21" t="s">
        <v>306</v>
      </c>
      <c r="C66" s="119">
        <f>C67+C76+C79+C85</f>
        <v>22164626.879999999</v>
      </c>
      <c r="D66" s="119">
        <f>D67+D76+D79+D85</f>
        <v>42381403.299999997</v>
      </c>
    </row>
    <row r="67" spans="1:4" x14ac:dyDescent="0.2">
      <c r="A67" s="14">
        <v>5510</v>
      </c>
      <c r="B67" s="12" t="s">
        <v>307</v>
      </c>
      <c r="C67" s="118">
        <f>SUM(C68:C75)</f>
        <v>22164624.199999999</v>
      </c>
      <c r="D67" s="118">
        <f>SUM(D68:D75)</f>
        <v>42380509.369999997</v>
      </c>
    </row>
    <row r="68" spans="1:4" x14ac:dyDescent="0.2">
      <c r="A68" s="14">
        <v>5511</v>
      </c>
      <c r="B68" s="12" t="s">
        <v>308</v>
      </c>
      <c r="C68" s="118">
        <v>0</v>
      </c>
      <c r="D68" s="118">
        <v>0</v>
      </c>
    </row>
    <row r="69" spans="1:4" x14ac:dyDescent="0.2">
      <c r="A69" s="14">
        <v>5512</v>
      </c>
      <c r="B69" s="12" t="s">
        <v>309</v>
      </c>
      <c r="C69" s="118">
        <v>0</v>
      </c>
      <c r="D69" s="118">
        <v>0</v>
      </c>
    </row>
    <row r="70" spans="1:4" x14ac:dyDescent="0.2">
      <c r="A70" s="14">
        <v>5513</v>
      </c>
      <c r="B70" s="12" t="s">
        <v>310</v>
      </c>
      <c r="C70" s="118">
        <v>10521611.720000001</v>
      </c>
      <c r="D70" s="118">
        <v>21391267.899999999</v>
      </c>
    </row>
    <row r="71" spans="1:4" x14ac:dyDescent="0.2">
      <c r="A71" s="14">
        <v>5514</v>
      </c>
      <c r="B71" s="12" t="s">
        <v>311</v>
      </c>
      <c r="C71" s="118">
        <v>0</v>
      </c>
      <c r="D71" s="118">
        <v>0</v>
      </c>
    </row>
    <row r="72" spans="1:4" x14ac:dyDescent="0.2">
      <c r="A72" s="14">
        <v>5515</v>
      </c>
      <c r="B72" s="12" t="s">
        <v>312</v>
      </c>
      <c r="C72" s="118">
        <v>11468896.57</v>
      </c>
      <c r="D72" s="118">
        <v>20702295.390000001</v>
      </c>
    </row>
    <row r="73" spans="1:4" x14ac:dyDescent="0.2">
      <c r="A73" s="14">
        <v>5516</v>
      </c>
      <c r="B73" s="12" t="s">
        <v>313</v>
      </c>
      <c r="C73" s="118">
        <v>0</v>
      </c>
      <c r="D73" s="118">
        <v>0</v>
      </c>
    </row>
    <row r="74" spans="1:4" x14ac:dyDescent="0.2">
      <c r="A74" s="14">
        <v>5517</v>
      </c>
      <c r="B74" s="12" t="s">
        <v>314</v>
      </c>
      <c r="C74" s="118">
        <v>174115.91</v>
      </c>
      <c r="D74" s="118">
        <v>286946.08</v>
      </c>
    </row>
    <row r="75" spans="1:4" x14ac:dyDescent="0.2">
      <c r="A75" s="14">
        <v>5518</v>
      </c>
      <c r="B75" s="12" t="s">
        <v>38</v>
      </c>
      <c r="C75" s="118">
        <v>0</v>
      </c>
      <c r="D75" s="118">
        <v>0</v>
      </c>
    </row>
    <row r="76" spans="1:4" x14ac:dyDescent="0.2">
      <c r="A76" s="14">
        <v>5520</v>
      </c>
      <c r="B76" s="12" t="s">
        <v>37</v>
      </c>
      <c r="C76" s="118">
        <f>SUM(C77:C78)</f>
        <v>0</v>
      </c>
      <c r="D76" s="118">
        <f>SUM(D77:D78)</f>
        <v>0</v>
      </c>
    </row>
    <row r="77" spans="1:4" x14ac:dyDescent="0.2">
      <c r="A77" s="14">
        <v>5521</v>
      </c>
      <c r="B77" s="12" t="s">
        <v>315</v>
      </c>
      <c r="C77" s="118">
        <v>0</v>
      </c>
      <c r="D77" s="118">
        <v>0</v>
      </c>
    </row>
    <row r="78" spans="1:4" x14ac:dyDescent="0.2">
      <c r="A78" s="14">
        <v>5522</v>
      </c>
      <c r="B78" s="12" t="s">
        <v>316</v>
      </c>
      <c r="C78" s="118">
        <v>0</v>
      </c>
      <c r="D78" s="118">
        <v>0</v>
      </c>
    </row>
    <row r="79" spans="1:4" x14ac:dyDescent="0.2">
      <c r="A79" s="14">
        <v>5530</v>
      </c>
      <c r="B79" s="12" t="s">
        <v>317</v>
      </c>
      <c r="C79" s="118">
        <f>SUM(C80:C84)</f>
        <v>0</v>
      </c>
      <c r="D79" s="118">
        <f>SUM(D80:D84)</f>
        <v>0</v>
      </c>
    </row>
    <row r="80" spans="1:4" x14ac:dyDescent="0.2">
      <c r="A80" s="14">
        <v>5531</v>
      </c>
      <c r="B80" s="12" t="s">
        <v>318</v>
      </c>
      <c r="C80" s="118">
        <v>0</v>
      </c>
      <c r="D80" s="118">
        <v>0</v>
      </c>
    </row>
    <row r="81" spans="1:4" x14ac:dyDescent="0.2">
      <c r="A81" s="14">
        <v>5532</v>
      </c>
      <c r="B81" s="12" t="s">
        <v>319</v>
      </c>
      <c r="C81" s="118">
        <v>0</v>
      </c>
      <c r="D81" s="118">
        <v>0</v>
      </c>
    </row>
    <row r="82" spans="1:4" x14ac:dyDescent="0.2">
      <c r="A82" s="14">
        <v>5533</v>
      </c>
      <c r="B82" s="12" t="s">
        <v>320</v>
      </c>
      <c r="C82" s="118">
        <v>0</v>
      </c>
      <c r="D82" s="118">
        <v>0</v>
      </c>
    </row>
    <row r="83" spans="1:4" x14ac:dyDescent="0.2">
      <c r="A83" s="14">
        <v>5534</v>
      </c>
      <c r="B83" s="12" t="s">
        <v>321</v>
      </c>
      <c r="C83" s="118">
        <v>0</v>
      </c>
      <c r="D83" s="118">
        <v>0</v>
      </c>
    </row>
    <row r="84" spans="1:4" x14ac:dyDescent="0.2">
      <c r="A84" s="14">
        <v>5535</v>
      </c>
      <c r="B84" s="12" t="s">
        <v>322</v>
      </c>
      <c r="C84" s="118">
        <v>0</v>
      </c>
      <c r="D84" s="118">
        <v>0</v>
      </c>
    </row>
    <row r="85" spans="1:4" x14ac:dyDescent="0.2">
      <c r="A85" s="14">
        <v>5590</v>
      </c>
      <c r="B85" s="12" t="s">
        <v>323</v>
      </c>
      <c r="C85" s="118">
        <f>SUM(C86:C93)</f>
        <v>2.68</v>
      </c>
      <c r="D85" s="118">
        <f>SUM(D86:D93)</f>
        <v>893.93</v>
      </c>
    </row>
    <row r="86" spans="1:4" x14ac:dyDescent="0.2">
      <c r="A86" s="14">
        <v>5591</v>
      </c>
      <c r="B86" s="12" t="s">
        <v>324</v>
      </c>
      <c r="C86" s="118">
        <v>0</v>
      </c>
      <c r="D86" s="118">
        <v>0</v>
      </c>
    </row>
    <row r="87" spans="1:4" x14ac:dyDescent="0.2">
      <c r="A87" s="14">
        <v>5592</v>
      </c>
      <c r="B87" s="12" t="s">
        <v>325</v>
      </c>
      <c r="C87" s="118">
        <v>0</v>
      </c>
      <c r="D87" s="118">
        <v>0</v>
      </c>
    </row>
    <row r="88" spans="1:4" x14ac:dyDescent="0.2">
      <c r="A88" s="14">
        <v>5593</v>
      </c>
      <c r="B88" s="12" t="s">
        <v>326</v>
      </c>
      <c r="C88" s="118">
        <v>0</v>
      </c>
      <c r="D88" s="118">
        <v>0</v>
      </c>
    </row>
    <row r="89" spans="1:4" x14ac:dyDescent="0.2">
      <c r="A89" s="14">
        <v>5594</v>
      </c>
      <c r="B89" s="12" t="s">
        <v>327</v>
      </c>
      <c r="C89" s="118">
        <v>0</v>
      </c>
      <c r="D89" s="118">
        <v>0</v>
      </c>
    </row>
    <row r="90" spans="1:4" x14ac:dyDescent="0.2">
      <c r="A90" s="14">
        <v>5595</v>
      </c>
      <c r="B90" s="12" t="s">
        <v>328</v>
      </c>
      <c r="C90" s="118">
        <v>0</v>
      </c>
      <c r="D90" s="118">
        <v>0</v>
      </c>
    </row>
    <row r="91" spans="1:4" x14ac:dyDescent="0.2">
      <c r="A91" s="14">
        <v>5596</v>
      </c>
      <c r="B91" s="12" t="s">
        <v>223</v>
      </c>
      <c r="C91" s="118">
        <v>0</v>
      </c>
      <c r="D91" s="118">
        <v>0</v>
      </c>
    </row>
    <row r="92" spans="1:4" x14ac:dyDescent="0.2">
      <c r="A92" s="14">
        <v>5597</v>
      </c>
      <c r="B92" s="12" t="s">
        <v>329</v>
      </c>
      <c r="C92" s="118">
        <v>0</v>
      </c>
      <c r="D92" s="118">
        <v>0</v>
      </c>
    </row>
    <row r="93" spans="1:4" x14ac:dyDescent="0.2">
      <c r="A93" s="14">
        <v>5599</v>
      </c>
      <c r="B93" s="12" t="s">
        <v>330</v>
      </c>
      <c r="C93" s="118">
        <v>2.68</v>
      </c>
      <c r="D93" s="118">
        <v>893.93</v>
      </c>
    </row>
    <row r="94" spans="1:4" x14ac:dyDescent="0.2">
      <c r="A94" s="20">
        <v>5600</v>
      </c>
      <c r="B94" s="21" t="s">
        <v>36</v>
      </c>
      <c r="C94" s="119">
        <f>C95</f>
        <v>13588634.6</v>
      </c>
      <c r="D94" s="119">
        <f>D95</f>
        <v>2480673.02</v>
      </c>
    </row>
    <row r="95" spans="1:4" x14ac:dyDescent="0.2">
      <c r="A95" s="14">
        <v>5610</v>
      </c>
      <c r="B95" s="12" t="s">
        <v>331</v>
      </c>
      <c r="C95" s="118">
        <f>C96</f>
        <v>13588634.6</v>
      </c>
      <c r="D95" s="118">
        <f>D96</f>
        <v>2480673.02</v>
      </c>
    </row>
    <row r="96" spans="1:4" x14ac:dyDescent="0.2">
      <c r="A96" s="14">
        <v>5611</v>
      </c>
      <c r="B96" s="12" t="s">
        <v>332</v>
      </c>
      <c r="C96" s="118">
        <v>13588634.6</v>
      </c>
      <c r="D96" s="118">
        <v>2480673.02</v>
      </c>
    </row>
    <row r="97" spans="1:4" x14ac:dyDescent="0.2">
      <c r="A97" s="20">
        <v>2110</v>
      </c>
      <c r="B97" s="67" t="s">
        <v>460</v>
      </c>
      <c r="C97" s="119">
        <f>SUM(C98:C102)</f>
        <v>2605657.2999999998</v>
      </c>
      <c r="D97" s="119">
        <f>SUM(D98:D102)</f>
        <v>6812859.3099999996</v>
      </c>
    </row>
    <row r="98" spans="1:4" x14ac:dyDescent="0.2">
      <c r="A98" s="14">
        <v>2111</v>
      </c>
      <c r="B98" s="12" t="s">
        <v>461</v>
      </c>
      <c r="C98" s="118">
        <v>0</v>
      </c>
      <c r="D98" s="118">
        <v>4429334.3099999996</v>
      </c>
    </row>
    <row r="99" spans="1:4" x14ac:dyDescent="0.2">
      <c r="A99" s="14">
        <v>2112</v>
      </c>
      <c r="B99" s="12" t="s">
        <v>462</v>
      </c>
      <c r="C99" s="118">
        <v>153697.29999999999</v>
      </c>
      <c r="D99" s="118">
        <v>0</v>
      </c>
    </row>
    <row r="100" spans="1:4" x14ac:dyDescent="0.2">
      <c r="A100" s="14">
        <v>2112</v>
      </c>
      <c r="B100" s="12" t="s">
        <v>463</v>
      </c>
      <c r="C100" s="118">
        <v>2451960</v>
      </c>
      <c r="D100" s="118">
        <v>2383525</v>
      </c>
    </row>
    <row r="101" spans="1:4" x14ac:dyDescent="0.2">
      <c r="A101" s="14">
        <v>2115</v>
      </c>
      <c r="B101" s="12" t="s">
        <v>464</v>
      </c>
      <c r="C101" s="118">
        <v>0</v>
      </c>
      <c r="D101" s="118">
        <v>0</v>
      </c>
    </row>
    <row r="102" spans="1:4" x14ac:dyDescent="0.2">
      <c r="A102" s="14">
        <v>2114</v>
      </c>
      <c r="B102" s="12" t="s">
        <v>465</v>
      </c>
      <c r="C102" s="118">
        <v>0</v>
      </c>
      <c r="D102" s="118">
        <v>0</v>
      </c>
    </row>
    <row r="103" spans="1:4" x14ac:dyDescent="0.2">
      <c r="A103" s="80"/>
      <c r="B103" s="84" t="s">
        <v>478</v>
      </c>
      <c r="C103" s="122">
        <f>+C104+C106+C112</f>
        <v>3492200.52</v>
      </c>
      <c r="D103" s="122">
        <f>+D104+D106+D112</f>
        <v>26136654.309999999</v>
      </c>
    </row>
    <row r="104" spans="1:4" x14ac:dyDescent="0.2">
      <c r="A104" s="78">
        <v>1270</v>
      </c>
      <c r="B104" s="79" t="s">
        <v>123</v>
      </c>
      <c r="C104" s="125">
        <f>+C105</f>
        <v>0</v>
      </c>
      <c r="D104" s="125">
        <f>+D105</f>
        <v>0</v>
      </c>
    </row>
    <row r="105" spans="1:4" x14ac:dyDescent="0.2">
      <c r="A105" s="80">
        <v>1273</v>
      </c>
      <c r="B105" s="81" t="s">
        <v>479</v>
      </c>
      <c r="C105" s="126">
        <v>0</v>
      </c>
      <c r="D105" s="126">
        <v>0</v>
      </c>
    </row>
    <row r="106" spans="1:4" x14ac:dyDescent="0.2">
      <c r="A106" s="78">
        <v>1140</v>
      </c>
      <c r="B106" s="79" t="s">
        <v>525</v>
      </c>
      <c r="C106" s="132">
        <f>SUM(C107:C111)</f>
        <v>0</v>
      </c>
      <c r="D106" s="132">
        <f>SUM(D107:D111)</f>
        <v>0</v>
      </c>
    </row>
    <row r="107" spans="1:4" x14ac:dyDescent="0.2">
      <c r="A107" s="80">
        <v>1141</v>
      </c>
      <c r="B107" s="81" t="s">
        <v>88</v>
      </c>
      <c r="C107" s="133">
        <v>0</v>
      </c>
      <c r="D107" s="133">
        <v>0</v>
      </c>
    </row>
    <row r="108" spans="1:4" x14ac:dyDescent="0.2">
      <c r="A108" s="80">
        <v>1142</v>
      </c>
      <c r="B108" s="81" t="s">
        <v>89</v>
      </c>
      <c r="C108" s="133">
        <v>0</v>
      </c>
      <c r="D108" s="133">
        <v>0</v>
      </c>
    </row>
    <row r="109" spans="1:4" x14ac:dyDescent="0.2">
      <c r="A109" s="80">
        <v>1143</v>
      </c>
      <c r="B109" s="81" t="s">
        <v>90</v>
      </c>
      <c r="C109" s="133">
        <v>0</v>
      </c>
      <c r="D109" s="133">
        <v>0</v>
      </c>
    </row>
    <row r="110" spans="1:4" x14ac:dyDescent="0.2">
      <c r="A110" s="80">
        <v>1144</v>
      </c>
      <c r="B110" s="81" t="s">
        <v>91</v>
      </c>
      <c r="C110" s="133">
        <v>0</v>
      </c>
      <c r="D110" s="133">
        <v>0</v>
      </c>
    </row>
    <row r="111" spans="1:4" x14ac:dyDescent="0.2">
      <c r="A111" s="80">
        <v>1145</v>
      </c>
      <c r="B111" s="81" t="s">
        <v>92</v>
      </c>
      <c r="C111" s="133">
        <v>0</v>
      </c>
      <c r="D111" s="133">
        <v>0</v>
      </c>
    </row>
    <row r="112" spans="1:4" x14ac:dyDescent="0.2">
      <c r="A112" s="78">
        <v>1150</v>
      </c>
      <c r="B112" s="79" t="s">
        <v>94</v>
      </c>
      <c r="C112" s="132">
        <f>SUM(C113)</f>
        <v>3492200.52</v>
      </c>
      <c r="D112" s="132">
        <f>SUM(D113)</f>
        <v>26136654.309999999</v>
      </c>
    </row>
    <row r="113" spans="1:4" x14ac:dyDescent="0.2">
      <c r="A113" s="80">
        <v>1151</v>
      </c>
      <c r="B113" s="81" t="s">
        <v>95</v>
      </c>
      <c r="C113" s="133">
        <v>3492200.52</v>
      </c>
      <c r="D113" s="133">
        <v>26136654.309999999</v>
      </c>
    </row>
    <row r="114" spans="1:4" x14ac:dyDescent="0.2">
      <c r="A114" s="80"/>
      <c r="B114" s="84" t="s">
        <v>526</v>
      </c>
      <c r="C114" s="122">
        <f>+C115+C137</f>
        <v>2455016.0099999998</v>
      </c>
      <c r="D114" s="122">
        <f>+D115+D137</f>
        <v>4796330.75</v>
      </c>
    </row>
    <row r="115" spans="1:4" x14ac:dyDescent="0.2">
      <c r="A115" s="78">
        <v>4300</v>
      </c>
      <c r="B115" s="82" t="s">
        <v>209</v>
      </c>
      <c r="C115" s="125">
        <f>C129+C116+C119+C125+C127</f>
        <v>1</v>
      </c>
      <c r="D115" s="127">
        <f>D129+D116+D119+D125+D127</f>
        <v>4654.49</v>
      </c>
    </row>
    <row r="116" spans="1:4" x14ac:dyDescent="0.2">
      <c r="A116" s="78">
        <v>4310</v>
      </c>
      <c r="B116" s="82" t="s">
        <v>210</v>
      </c>
      <c r="C116" s="125">
        <f>SUM(C117:C118)</f>
        <v>0</v>
      </c>
      <c r="D116" s="125">
        <f>SUM(D117:D118)</f>
        <v>0</v>
      </c>
    </row>
    <row r="117" spans="1:4" x14ac:dyDescent="0.2">
      <c r="A117" s="80">
        <v>4311</v>
      </c>
      <c r="B117" s="83" t="s">
        <v>376</v>
      </c>
      <c r="C117" s="126">
        <v>0</v>
      </c>
      <c r="D117" s="128">
        <v>0</v>
      </c>
    </row>
    <row r="118" spans="1:4" x14ac:dyDescent="0.2">
      <c r="A118" s="80">
        <v>4319</v>
      </c>
      <c r="B118" s="83" t="s">
        <v>211</v>
      </c>
      <c r="C118" s="126">
        <v>0</v>
      </c>
      <c r="D118" s="128">
        <v>0</v>
      </c>
    </row>
    <row r="119" spans="1:4" x14ac:dyDescent="0.2">
      <c r="A119" s="78">
        <v>4320</v>
      </c>
      <c r="B119" s="82" t="s">
        <v>212</v>
      </c>
      <c r="C119" s="125">
        <f>SUM(C120:C124)</f>
        <v>0</v>
      </c>
      <c r="D119" s="125">
        <f>SUM(D120:D124)</f>
        <v>0</v>
      </c>
    </row>
    <row r="120" spans="1:4" x14ac:dyDescent="0.2">
      <c r="A120" s="80">
        <v>4321</v>
      </c>
      <c r="B120" s="83" t="s">
        <v>213</v>
      </c>
      <c r="C120" s="126">
        <v>0</v>
      </c>
      <c r="D120" s="128">
        <v>0</v>
      </c>
    </row>
    <row r="121" spans="1:4" x14ac:dyDescent="0.2">
      <c r="A121" s="80">
        <v>4322</v>
      </c>
      <c r="B121" s="83" t="s">
        <v>214</v>
      </c>
      <c r="C121" s="126">
        <v>0</v>
      </c>
      <c r="D121" s="128">
        <v>0</v>
      </c>
    </row>
    <row r="122" spans="1:4" x14ac:dyDescent="0.2">
      <c r="A122" s="80">
        <v>4323</v>
      </c>
      <c r="B122" s="83" t="s">
        <v>215</v>
      </c>
      <c r="C122" s="126">
        <v>0</v>
      </c>
      <c r="D122" s="128">
        <v>0</v>
      </c>
    </row>
    <row r="123" spans="1:4" x14ac:dyDescent="0.2">
      <c r="A123" s="80">
        <v>4324</v>
      </c>
      <c r="B123" s="83" t="s">
        <v>216</v>
      </c>
      <c r="C123" s="126">
        <v>0</v>
      </c>
      <c r="D123" s="128">
        <v>0</v>
      </c>
    </row>
    <row r="124" spans="1:4" x14ac:dyDescent="0.2">
      <c r="A124" s="80">
        <v>4325</v>
      </c>
      <c r="B124" s="83" t="s">
        <v>217</v>
      </c>
      <c r="C124" s="126">
        <v>0</v>
      </c>
      <c r="D124" s="128">
        <v>0</v>
      </c>
    </row>
    <row r="125" spans="1:4" x14ac:dyDescent="0.2">
      <c r="A125" s="78">
        <v>4330</v>
      </c>
      <c r="B125" s="82" t="s">
        <v>218</v>
      </c>
      <c r="C125" s="125">
        <f>C126</f>
        <v>0</v>
      </c>
      <c r="D125" s="125">
        <f>D126</f>
        <v>0</v>
      </c>
    </row>
    <row r="126" spans="1:4" x14ac:dyDescent="0.2">
      <c r="A126" s="80">
        <v>4331</v>
      </c>
      <c r="B126" s="83" t="s">
        <v>218</v>
      </c>
      <c r="C126" s="126">
        <v>0</v>
      </c>
      <c r="D126" s="128">
        <v>0</v>
      </c>
    </row>
    <row r="127" spans="1:4" x14ac:dyDescent="0.2">
      <c r="A127" s="78">
        <v>4340</v>
      </c>
      <c r="B127" s="82" t="s">
        <v>219</v>
      </c>
      <c r="C127" s="125">
        <f>C128</f>
        <v>0</v>
      </c>
      <c r="D127" s="125">
        <f>D128</f>
        <v>0</v>
      </c>
    </row>
    <row r="128" spans="1:4" x14ac:dyDescent="0.2">
      <c r="A128" s="80">
        <v>4341</v>
      </c>
      <c r="B128" s="83" t="s">
        <v>219</v>
      </c>
      <c r="C128" s="126">
        <v>0</v>
      </c>
      <c r="D128" s="128">
        <v>0</v>
      </c>
    </row>
    <row r="129" spans="1:4" x14ac:dyDescent="0.2">
      <c r="A129" s="103">
        <v>4390</v>
      </c>
      <c r="B129" s="104" t="s">
        <v>220</v>
      </c>
      <c r="C129" s="129">
        <f>SUM(C130:C136)</f>
        <v>1</v>
      </c>
      <c r="D129" s="129">
        <f>SUM(D130:D136)</f>
        <v>4654.49</v>
      </c>
    </row>
    <row r="130" spans="1:4" x14ac:dyDescent="0.2">
      <c r="A130" s="63">
        <v>4392</v>
      </c>
      <c r="B130" s="102" t="s">
        <v>221</v>
      </c>
      <c r="C130" s="130">
        <v>1</v>
      </c>
      <c r="D130" s="130">
        <v>4654.49</v>
      </c>
    </row>
    <row r="131" spans="1:4" x14ac:dyDescent="0.2">
      <c r="A131" s="63">
        <v>4393</v>
      </c>
      <c r="B131" s="102" t="s">
        <v>377</v>
      </c>
      <c r="C131" s="130">
        <v>0</v>
      </c>
      <c r="D131" s="130">
        <v>0</v>
      </c>
    </row>
    <row r="132" spans="1:4" x14ac:dyDescent="0.2">
      <c r="A132" s="63">
        <v>4394</v>
      </c>
      <c r="B132" s="102" t="s">
        <v>222</v>
      </c>
      <c r="C132" s="130">
        <v>0</v>
      </c>
      <c r="D132" s="130">
        <v>0</v>
      </c>
    </row>
    <row r="133" spans="1:4" x14ac:dyDescent="0.2">
      <c r="A133" s="63">
        <v>4395</v>
      </c>
      <c r="B133" s="102" t="s">
        <v>223</v>
      </c>
      <c r="C133" s="130">
        <v>0</v>
      </c>
      <c r="D133" s="130">
        <v>0</v>
      </c>
    </row>
    <row r="134" spans="1:4" x14ac:dyDescent="0.2">
      <c r="A134" s="63">
        <v>4396</v>
      </c>
      <c r="B134" s="102" t="s">
        <v>224</v>
      </c>
      <c r="C134" s="130">
        <v>0</v>
      </c>
      <c r="D134" s="130">
        <v>0</v>
      </c>
    </row>
    <row r="135" spans="1:4" x14ac:dyDescent="0.2">
      <c r="A135" s="63">
        <v>4397</v>
      </c>
      <c r="B135" s="102" t="s">
        <v>378</v>
      </c>
      <c r="C135" s="130">
        <v>0</v>
      </c>
      <c r="D135" s="130">
        <v>0</v>
      </c>
    </row>
    <row r="136" spans="1:4" x14ac:dyDescent="0.2">
      <c r="A136" s="80">
        <v>4399</v>
      </c>
      <c r="B136" s="83" t="s">
        <v>220</v>
      </c>
      <c r="C136" s="126">
        <v>0</v>
      </c>
      <c r="D136" s="126">
        <v>0</v>
      </c>
    </row>
    <row r="137" spans="1:4" x14ac:dyDescent="0.2">
      <c r="A137" s="20">
        <v>1120</v>
      </c>
      <c r="B137" s="67" t="s">
        <v>466</v>
      </c>
      <c r="C137" s="119">
        <f>SUM(C138:C146)</f>
        <v>2455015.0099999998</v>
      </c>
      <c r="D137" s="119">
        <f>SUM(D138:D146)</f>
        <v>4791676.26</v>
      </c>
    </row>
    <row r="138" spans="1:4" x14ac:dyDescent="0.2">
      <c r="A138" s="14">
        <v>1124</v>
      </c>
      <c r="B138" s="68" t="s">
        <v>467</v>
      </c>
      <c r="C138" s="131">
        <v>0</v>
      </c>
      <c r="D138" s="118">
        <v>0</v>
      </c>
    </row>
    <row r="139" spans="1:4" x14ac:dyDescent="0.2">
      <c r="A139" s="14">
        <v>1124</v>
      </c>
      <c r="B139" s="68" t="s">
        <v>468</v>
      </c>
      <c r="C139" s="131">
        <v>0</v>
      </c>
      <c r="D139" s="118">
        <v>0</v>
      </c>
    </row>
    <row r="140" spans="1:4" x14ac:dyDescent="0.2">
      <c r="A140" s="14">
        <v>1124</v>
      </c>
      <c r="B140" s="68" t="s">
        <v>469</v>
      </c>
      <c r="C140" s="131">
        <v>0</v>
      </c>
      <c r="D140" s="118">
        <v>0</v>
      </c>
    </row>
    <row r="141" spans="1:4" x14ac:dyDescent="0.2">
      <c r="A141" s="14">
        <v>1124</v>
      </c>
      <c r="B141" s="68" t="s">
        <v>470</v>
      </c>
      <c r="C141" s="131">
        <v>0</v>
      </c>
      <c r="D141" s="118">
        <v>0</v>
      </c>
    </row>
    <row r="142" spans="1:4" x14ac:dyDescent="0.2">
      <c r="A142" s="14">
        <v>1124</v>
      </c>
      <c r="B142" s="68" t="s">
        <v>471</v>
      </c>
      <c r="C142" s="118">
        <v>0</v>
      </c>
      <c r="D142" s="118">
        <v>0</v>
      </c>
    </row>
    <row r="143" spans="1:4" x14ac:dyDescent="0.2">
      <c r="A143" s="14">
        <v>1124</v>
      </c>
      <c r="B143" s="68" t="s">
        <v>472</v>
      </c>
      <c r="C143" s="118">
        <v>0</v>
      </c>
      <c r="D143" s="118">
        <v>0</v>
      </c>
    </row>
    <row r="144" spans="1:4" x14ac:dyDescent="0.2">
      <c r="A144" s="14">
        <v>1122</v>
      </c>
      <c r="B144" s="68" t="s">
        <v>473</v>
      </c>
      <c r="C144" s="118">
        <v>2455015.0099999998</v>
      </c>
      <c r="D144" s="118">
        <v>4791676.26</v>
      </c>
    </row>
    <row r="145" spans="1:4" x14ac:dyDescent="0.2">
      <c r="A145" s="14">
        <v>1122</v>
      </c>
      <c r="B145" s="68" t="s">
        <v>474</v>
      </c>
      <c r="C145" s="131">
        <v>0</v>
      </c>
      <c r="D145" s="118">
        <v>0</v>
      </c>
    </row>
    <row r="146" spans="1:4" x14ac:dyDescent="0.2">
      <c r="A146" s="14">
        <v>1122</v>
      </c>
      <c r="B146" s="68" t="s">
        <v>475</v>
      </c>
      <c r="C146" s="118">
        <v>0</v>
      </c>
      <c r="D146" s="118">
        <v>0</v>
      </c>
    </row>
    <row r="147" spans="1:4" x14ac:dyDescent="0.2">
      <c r="A147" s="14"/>
      <c r="B147" s="69" t="s">
        <v>476</v>
      </c>
      <c r="C147" s="119">
        <f>C48+C49-C103-C114</f>
        <v>70216908.319999993</v>
      </c>
      <c r="D147" s="119">
        <f>D48+D49-D103-D114</f>
        <v>96554003.099999994</v>
      </c>
    </row>
    <row r="148" spans="1:4" x14ac:dyDescent="0.2">
      <c r="C148" s="118"/>
    </row>
    <row r="149" spans="1:4" x14ac:dyDescent="0.2">
      <c r="A149" s="21" t="s">
        <v>535</v>
      </c>
    </row>
    <row r="150" spans="1:4" x14ac:dyDescent="0.2">
      <c r="A150" s="21" t="s">
        <v>536</v>
      </c>
      <c r="B150" s="4"/>
    </row>
    <row r="151" spans="1:4" x14ac:dyDescent="0.2">
      <c r="B151" s="4"/>
    </row>
    <row r="152" spans="1:4" x14ac:dyDescent="0.2">
      <c r="B152" s="4"/>
    </row>
    <row r="153" spans="1:4" x14ac:dyDescent="0.2">
      <c r="B153" s="4"/>
    </row>
    <row r="154" spans="1:4" x14ac:dyDescent="0.2">
      <c r="B154" s="154"/>
    </row>
    <row r="155" spans="1:4" x14ac:dyDescent="0.2">
      <c r="B155" s="154"/>
    </row>
    <row r="156" spans="1:4" x14ac:dyDescent="0.2">
      <c r="B156" s="1"/>
    </row>
    <row r="157" spans="1:4" x14ac:dyDescent="0.2">
      <c r="B157" s="1"/>
    </row>
    <row r="158" spans="1:4" x14ac:dyDescent="0.2">
      <c r="B158" s="154"/>
    </row>
    <row r="159" spans="1:4" x14ac:dyDescent="0.2">
      <c r="B159" s="154"/>
    </row>
    <row r="160" spans="1:4" x14ac:dyDescent="0.2">
      <c r="B160" s="1"/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0866141732283472" right="0.70866141732283472" top="0.74803149606299213" bottom="0.74803149606299213" header="0.31496062992125984" footer="0.31496062992125984"/>
  <pageSetup scale="99" fitToHeight="0" orientation="landscape" r:id="rId1"/>
  <headerFooter>
    <oddFooter>&amp;R&amp;8&amp;P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>
      <selection activeCell="B9" sqref="B9"/>
    </sheetView>
  </sheetViews>
  <sheetFormatPr baseColWidth="10" defaultColWidth="11.42578125" defaultRowHeight="11.25" x14ac:dyDescent="0.2"/>
  <cols>
    <col min="1" max="1" width="3.28515625" style="17" customWidth="1"/>
    <col min="2" max="2" width="69.5703125" style="17" customWidth="1"/>
    <col min="3" max="3" width="20.7109375" style="17" customWidth="1"/>
    <col min="4" max="16384" width="11.42578125" style="17"/>
  </cols>
  <sheetData>
    <row r="1" spans="1:3" s="16" customFormat="1" ht="18" customHeight="1" x14ac:dyDescent="0.25">
      <c r="A1" s="176" t="s">
        <v>533</v>
      </c>
      <c r="B1" s="177"/>
      <c r="C1" s="178"/>
    </row>
    <row r="2" spans="1:3" s="16" customFormat="1" ht="18" customHeight="1" x14ac:dyDescent="0.25">
      <c r="A2" s="179" t="s">
        <v>447</v>
      </c>
      <c r="B2" s="180"/>
      <c r="C2" s="181"/>
    </row>
    <row r="3" spans="1:3" s="16" customFormat="1" ht="18" customHeight="1" x14ac:dyDescent="0.25">
      <c r="A3" s="179" t="s">
        <v>534</v>
      </c>
      <c r="B3" s="180"/>
      <c r="C3" s="181"/>
    </row>
    <row r="4" spans="1:3" s="18" customFormat="1" ht="18" customHeight="1" x14ac:dyDescent="0.2">
      <c r="A4" s="182" t="s">
        <v>448</v>
      </c>
      <c r="B4" s="183"/>
      <c r="C4" s="184"/>
    </row>
    <row r="5" spans="1:3" s="18" customFormat="1" ht="18" customHeight="1" x14ac:dyDescent="0.2">
      <c r="A5" s="185" t="s">
        <v>354</v>
      </c>
      <c r="B5" s="186"/>
      <c r="C5" s="105">
        <v>2026</v>
      </c>
    </row>
    <row r="6" spans="1:3" x14ac:dyDescent="0.2">
      <c r="A6" s="29" t="s">
        <v>381</v>
      </c>
      <c r="B6" s="29"/>
      <c r="C6" s="70">
        <v>168588993.38999999</v>
      </c>
    </row>
    <row r="7" spans="1:3" x14ac:dyDescent="0.2">
      <c r="A7" s="30"/>
      <c r="B7" s="31"/>
      <c r="C7" s="32"/>
    </row>
    <row r="8" spans="1:3" x14ac:dyDescent="0.2">
      <c r="A8" s="39" t="s">
        <v>382</v>
      </c>
      <c r="B8" s="39"/>
      <c r="C8" s="71">
        <f>SUM(C9:C14)</f>
        <v>1</v>
      </c>
    </row>
    <row r="9" spans="1:3" x14ac:dyDescent="0.2">
      <c r="A9" s="46" t="s">
        <v>383</v>
      </c>
      <c r="B9" s="45" t="s">
        <v>210</v>
      </c>
      <c r="C9" s="72">
        <v>0</v>
      </c>
    </row>
    <row r="10" spans="1:3" x14ac:dyDescent="0.2">
      <c r="A10" s="33" t="s">
        <v>384</v>
      </c>
      <c r="B10" s="34" t="s">
        <v>393</v>
      </c>
      <c r="C10" s="72">
        <v>0</v>
      </c>
    </row>
    <row r="11" spans="1:3" x14ac:dyDescent="0.2">
      <c r="A11" s="33" t="s">
        <v>385</v>
      </c>
      <c r="B11" s="34" t="s">
        <v>218</v>
      </c>
      <c r="C11" s="72">
        <v>0</v>
      </c>
    </row>
    <row r="12" spans="1:3" x14ac:dyDescent="0.2">
      <c r="A12" s="33" t="s">
        <v>386</v>
      </c>
      <c r="B12" s="34" t="s">
        <v>219</v>
      </c>
      <c r="C12" s="72">
        <v>0</v>
      </c>
    </row>
    <row r="13" spans="1:3" x14ac:dyDescent="0.2">
      <c r="A13" s="33" t="s">
        <v>387</v>
      </c>
      <c r="B13" s="34" t="s">
        <v>220</v>
      </c>
      <c r="C13" s="72">
        <v>1</v>
      </c>
    </row>
    <row r="14" spans="1:3" x14ac:dyDescent="0.2">
      <c r="A14" s="35" t="s">
        <v>388</v>
      </c>
      <c r="B14" s="36" t="s">
        <v>389</v>
      </c>
      <c r="C14" s="72">
        <v>0</v>
      </c>
    </row>
    <row r="15" spans="1:3" x14ac:dyDescent="0.2">
      <c r="A15" s="30"/>
      <c r="B15" s="37"/>
      <c r="C15" s="38"/>
    </row>
    <row r="16" spans="1:3" x14ac:dyDescent="0.2">
      <c r="A16" s="39" t="s">
        <v>521</v>
      </c>
      <c r="B16" s="31"/>
      <c r="C16" s="71">
        <f>SUM(C17:C19)</f>
        <v>0</v>
      </c>
    </row>
    <row r="17" spans="1:3" x14ac:dyDescent="0.2">
      <c r="A17" s="40">
        <v>3.1</v>
      </c>
      <c r="B17" s="34" t="s">
        <v>392</v>
      </c>
      <c r="C17" s="72">
        <v>0</v>
      </c>
    </row>
    <row r="18" spans="1:3" x14ac:dyDescent="0.2">
      <c r="A18" s="41">
        <v>3.2</v>
      </c>
      <c r="B18" s="34" t="s">
        <v>390</v>
      </c>
      <c r="C18" s="72">
        <v>0</v>
      </c>
    </row>
    <row r="19" spans="1:3" x14ac:dyDescent="0.2">
      <c r="A19" s="41">
        <v>3.3</v>
      </c>
      <c r="B19" s="36" t="s">
        <v>391</v>
      </c>
      <c r="C19" s="73">
        <v>0</v>
      </c>
    </row>
    <row r="20" spans="1:3" x14ac:dyDescent="0.2">
      <c r="A20" s="30"/>
      <c r="B20" s="42"/>
      <c r="C20" s="43"/>
    </row>
    <row r="21" spans="1:3" x14ac:dyDescent="0.2">
      <c r="A21" s="44" t="s">
        <v>480</v>
      </c>
      <c r="B21" s="44"/>
      <c r="C21" s="70">
        <f>C6+C8-C16</f>
        <v>168588994.38999999</v>
      </c>
    </row>
    <row r="23" spans="1:3" ht="21" customHeight="1" x14ac:dyDescent="0.2">
      <c r="A23" s="175" t="s">
        <v>457</v>
      </c>
      <c r="B23" s="175"/>
      <c r="C23" s="175"/>
    </row>
    <row r="24" spans="1:3" x14ac:dyDescent="0.2">
      <c r="B24" s="4"/>
    </row>
    <row r="25" spans="1:3" x14ac:dyDescent="0.2">
      <c r="B25" s="4"/>
    </row>
    <row r="26" spans="1:3" x14ac:dyDescent="0.2">
      <c r="B26" s="4"/>
    </row>
    <row r="27" spans="1:3" x14ac:dyDescent="0.2">
      <c r="B27" s="4"/>
    </row>
    <row r="28" spans="1:3" x14ac:dyDescent="0.2">
      <c r="B28" s="154"/>
    </row>
    <row r="29" spans="1:3" x14ac:dyDescent="0.2">
      <c r="B29" s="154"/>
    </row>
    <row r="30" spans="1:3" x14ac:dyDescent="0.2">
      <c r="B30" s="1"/>
    </row>
    <row r="31" spans="1:3" x14ac:dyDescent="0.2">
      <c r="B31" s="1"/>
    </row>
    <row r="32" spans="1:3" x14ac:dyDescent="0.2">
      <c r="B32" s="1"/>
    </row>
    <row r="33" spans="2:2" x14ac:dyDescent="0.2">
      <c r="B33" s="1"/>
    </row>
    <row r="34" spans="2:2" x14ac:dyDescent="0.2">
      <c r="B34" s="1"/>
    </row>
    <row r="35" spans="2:2" x14ac:dyDescent="0.2">
      <c r="B35" s="154"/>
    </row>
    <row r="36" spans="2:2" x14ac:dyDescent="0.2">
      <c r="B36" s="154"/>
    </row>
  </sheetData>
  <mergeCells count="6">
    <mergeCell ref="A23:C23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&amp;R&amp;8&amp;P de &amp;N</oddFooter>
  </headerFooter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55"/>
  <sheetViews>
    <sheetView showGridLines="0" workbookViewId="0">
      <selection sqref="A1:C1"/>
    </sheetView>
  </sheetViews>
  <sheetFormatPr baseColWidth="10" defaultColWidth="11.42578125" defaultRowHeight="11.25" x14ac:dyDescent="0.2"/>
  <cols>
    <col min="1" max="1" width="3.7109375" style="17" customWidth="1"/>
    <col min="2" max="2" width="62.28515625" style="17" customWidth="1"/>
    <col min="3" max="3" width="24" style="17" customWidth="1"/>
    <col min="4" max="16384" width="11.42578125" style="17"/>
  </cols>
  <sheetData>
    <row r="1" spans="1:5" s="19" customFormat="1" ht="19.149999999999999" customHeight="1" x14ac:dyDescent="0.25">
      <c r="A1" s="187" t="s">
        <v>533</v>
      </c>
      <c r="B1" s="188"/>
      <c r="C1" s="189"/>
    </row>
    <row r="2" spans="1:5" s="19" customFormat="1" ht="19.149999999999999" customHeight="1" x14ac:dyDescent="0.25">
      <c r="A2" s="190" t="s">
        <v>449</v>
      </c>
      <c r="B2" s="191"/>
      <c r="C2" s="192"/>
    </row>
    <row r="3" spans="1:5" s="19" customFormat="1" ht="19.149999999999999" customHeight="1" x14ac:dyDescent="0.25">
      <c r="A3" s="190" t="s">
        <v>534</v>
      </c>
      <c r="B3" s="191"/>
      <c r="C3" s="192"/>
    </row>
    <row r="4" spans="1:5" x14ac:dyDescent="0.2">
      <c r="A4" s="182" t="s">
        <v>448</v>
      </c>
      <c r="B4" s="183"/>
      <c r="C4" s="184"/>
    </row>
    <row r="5" spans="1:5" ht="22.15" customHeight="1" x14ac:dyDescent="0.2">
      <c r="A5" s="193" t="s">
        <v>354</v>
      </c>
      <c r="B5" s="194"/>
      <c r="C5" s="105">
        <v>2026</v>
      </c>
    </row>
    <row r="6" spans="1:5" x14ac:dyDescent="0.2">
      <c r="A6" s="54" t="s">
        <v>394</v>
      </c>
      <c r="B6" s="29"/>
      <c r="C6" s="74">
        <v>121477748.95</v>
      </c>
    </row>
    <row r="7" spans="1:5" x14ac:dyDescent="0.2">
      <c r="A7" s="48"/>
      <c r="B7" s="31"/>
      <c r="C7" s="49"/>
    </row>
    <row r="8" spans="1:5" x14ac:dyDescent="0.2">
      <c r="A8" s="39" t="s">
        <v>395</v>
      </c>
      <c r="B8" s="50"/>
      <c r="C8" s="71">
        <f>SUM(C9:C29)</f>
        <v>26447222.110000003</v>
      </c>
    </row>
    <row r="9" spans="1:5" x14ac:dyDescent="0.2">
      <c r="A9" s="64">
        <v>2.1</v>
      </c>
      <c r="B9" s="55" t="s">
        <v>238</v>
      </c>
      <c r="C9" s="75">
        <v>0</v>
      </c>
      <c r="E9" s="155"/>
    </row>
    <row r="10" spans="1:5" x14ac:dyDescent="0.2">
      <c r="A10" s="64">
        <v>2.2000000000000002</v>
      </c>
      <c r="B10" s="55" t="s">
        <v>235</v>
      </c>
      <c r="C10" s="75">
        <v>3492200.52</v>
      </c>
    </row>
    <row r="11" spans="1:5" x14ac:dyDescent="0.2">
      <c r="A11" s="60">
        <v>2.2999999999999998</v>
      </c>
      <c r="B11" s="47" t="s">
        <v>108</v>
      </c>
      <c r="C11" s="75">
        <v>14701.72</v>
      </c>
    </row>
    <row r="12" spans="1:5" x14ac:dyDescent="0.2">
      <c r="A12" s="60">
        <v>2.4</v>
      </c>
      <c r="B12" s="47" t="s">
        <v>109</v>
      </c>
      <c r="C12" s="75">
        <v>0</v>
      </c>
    </row>
    <row r="13" spans="1:5" x14ac:dyDescent="0.2">
      <c r="A13" s="60">
        <v>2.5</v>
      </c>
      <c r="B13" s="47" t="s">
        <v>110</v>
      </c>
      <c r="C13" s="75">
        <v>0</v>
      </c>
    </row>
    <row r="14" spans="1:5" x14ac:dyDescent="0.2">
      <c r="A14" s="60">
        <v>2.6</v>
      </c>
      <c r="B14" s="47" t="s">
        <v>111</v>
      </c>
      <c r="C14" s="75">
        <v>0</v>
      </c>
    </row>
    <row r="15" spans="1:5" x14ac:dyDescent="0.2">
      <c r="A15" s="60">
        <v>2.7</v>
      </c>
      <c r="B15" s="47" t="s">
        <v>112</v>
      </c>
      <c r="C15" s="75">
        <v>0</v>
      </c>
    </row>
    <row r="16" spans="1:5" x14ac:dyDescent="0.2">
      <c r="A16" s="60">
        <v>2.8</v>
      </c>
      <c r="B16" s="47" t="s">
        <v>113</v>
      </c>
      <c r="C16" s="75">
        <v>1668176.95</v>
      </c>
    </row>
    <row r="17" spans="1:3" x14ac:dyDescent="0.2">
      <c r="A17" s="60">
        <v>2.9</v>
      </c>
      <c r="B17" s="47" t="s">
        <v>115</v>
      </c>
      <c r="C17" s="75">
        <v>0</v>
      </c>
    </row>
    <row r="18" spans="1:3" x14ac:dyDescent="0.2">
      <c r="A18" s="60" t="s">
        <v>396</v>
      </c>
      <c r="B18" s="47" t="s">
        <v>397</v>
      </c>
      <c r="C18" s="75">
        <v>0</v>
      </c>
    </row>
    <row r="19" spans="1:3" x14ac:dyDescent="0.2">
      <c r="A19" s="60" t="s">
        <v>422</v>
      </c>
      <c r="B19" s="47" t="s">
        <v>117</v>
      </c>
      <c r="C19" s="75">
        <v>0</v>
      </c>
    </row>
    <row r="20" spans="1:3" x14ac:dyDescent="0.2">
      <c r="A20" s="60" t="s">
        <v>423</v>
      </c>
      <c r="B20" s="47" t="s">
        <v>398</v>
      </c>
      <c r="C20" s="75">
        <v>18562786.620000001</v>
      </c>
    </row>
    <row r="21" spans="1:3" x14ac:dyDescent="0.2">
      <c r="A21" s="60" t="s">
        <v>424</v>
      </c>
      <c r="B21" s="47" t="s">
        <v>399</v>
      </c>
      <c r="C21" s="75">
        <v>2709356.3</v>
      </c>
    </row>
    <row r="22" spans="1:3" x14ac:dyDescent="0.2">
      <c r="A22" s="60" t="s">
        <v>425</v>
      </c>
      <c r="B22" s="47" t="s">
        <v>400</v>
      </c>
      <c r="C22" s="75">
        <v>0</v>
      </c>
    </row>
    <row r="23" spans="1:3" x14ac:dyDescent="0.2">
      <c r="A23" s="60" t="s">
        <v>401</v>
      </c>
      <c r="B23" s="47" t="s">
        <v>402</v>
      </c>
      <c r="C23" s="75">
        <v>0</v>
      </c>
    </row>
    <row r="24" spans="1:3" x14ac:dyDescent="0.2">
      <c r="A24" s="60" t="s">
        <v>403</v>
      </c>
      <c r="B24" s="47" t="s">
        <v>404</v>
      </c>
      <c r="C24" s="75">
        <v>0</v>
      </c>
    </row>
    <row r="25" spans="1:3" x14ac:dyDescent="0.2">
      <c r="A25" s="60" t="s">
        <v>405</v>
      </c>
      <c r="B25" s="47" t="s">
        <v>406</v>
      </c>
      <c r="C25" s="75">
        <v>0</v>
      </c>
    </row>
    <row r="26" spans="1:3" x14ac:dyDescent="0.2">
      <c r="A26" s="60" t="s">
        <v>407</v>
      </c>
      <c r="B26" s="47" t="s">
        <v>408</v>
      </c>
      <c r="C26" s="75">
        <v>0</v>
      </c>
    </row>
    <row r="27" spans="1:3" x14ac:dyDescent="0.2">
      <c r="A27" s="60" t="s">
        <v>409</v>
      </c>
      <c r="B27" s="47" t="s">
        <v>410</v>
      </c>
      <c r="C27" s="75">
        <v>0</v>
      </c>
    </row>
    <row r="28" spans="1:3" x14ac:dyDescent="0.2">
      <c r="A28" s="60" t="s">
        <v>411</v>
      </c>
      <c r="B28" s="47" t="s">
        <v>412</v>
      </c>
      <c r="C28" s="75">
        <v>0</v>
      </c>
    </row>
    <row r="29" spans="1:3" x14ac:dyDescent="0.2">
      <c r="A29" s="60" t="s">
        <v>413</v>
      </c>
      <c r="B29" s="55" t="s">
        <v>414</v>
      </c>
      <c r="C29" s="75">
        <v>0</v>
      </c>
    </row>
    <row r="30" spans="1:3" x14ac:dyDescent="0.2">
      <c r="A30" s="61"/>
      <c r="B30" s="56"/>
      <c r="C30" s="57"/>
    </row>
    <row r="31" spans="1:3" x14ac:dyDescent="0.2">
      <c r="A31" s="58" t="s">
        <v>415</v>
      </c>
      <c r="B31" s="59"/>
      <c r="C31" s="76">
        <f>SUM(C32:C38)</f>
        <v>39273133.259999998</v>
      </c>
    </row>
    <row r="32" spans="1:3" x14ac:dyDescent="0.2">
      <c r="A32" s="60" t="s">
        <v>416</v>
      </c>
      <c r="B32" s="47" t="s">
        <v>307</v>
      </c>
      <c r="C32" s="75">
        <v>22164624.199999999</v>
      </c>
    </row>
    <row r="33" spans="1:3" x14ac:dyDescent="0.2">
      <c r="A33" s="60" t="s">
        <v>417</v>
      </c>
      <c r="B33" s="47" t="s">
        <v>37</v>
      </c>
      <c r="C33" s="75">
        <v>0</v>
      </c>
    </row>
    <row r="34" spans="1:3" x14ac:dyDescent="0.2">
      <c r="A34" s="60" t="s">
        <v>418</v>
      </c>
      <c r="B34" s="47" t="s">
        <v>317</v>
      </c>
      <c r="C34" s="75">
        <v>0</v>
      </c>
    </row>
    <row r="35" spans="1:3" x14ac:dyDescent="0.2">
      <c r="A35" s="60" t="s">
        <v>419</v>
      </c>
      <c r="B35" s="47" t="s">
        <v>323</v>
      </c>
      <c r="C35" s="75">
        <v>2.68</v>
      </c>
    </row>
    <row r="36" spans="1:3" x14ac:dyDescent="0.2">
      <c r="A36" s="60" t="s">
        <v>420</v>
      </c>
      <c r="B36" s="47" t="s">
        <v>331</v>
      </c>
      <c r="C36" s="75">
        <v>13588634.6</v>
      </c>
    </row>
    <row r="37" spans="1:3" x14ac:dyDescent="0.2">
      <c r="A37" s="60" t="s">
        <v>482</v>
      </c>
      <c r="B37" s="47" t="s">
        <v>522</v>
      </c>
      <c r="C37" s="75">
        <v>0</v>
      </c>
    </row>
    <row r="38" spans="1:3" x14ac:dyDescent="0.2">
      <c r="A38" s="60" t="s">
        <v>483</v>
      </c>
      <c r="B38" s="55" t="s">
        <v>421</v>
      </c>
      <c r="C38" s="77">
        <v>3519871.78</v>
      </c>
    </row>
    <row r="39" spans="1:3" x14ac:dyDescent="0.2">
      <c r="A39" s="48"/>
      <c r="B39" s="51"/>
      <c r="C39" s="52"/>
    </row>
    <row r="40" spans="1:3" x14ac:dyDescent="0.2">
      <c r="A40" s="53" t="s">
        <v>481</v>
      </c>
      <c r="B40" s="29"/>
      <c r="C40" s="70">
        <f>C6-C8+C31</f>
        <v>134303660.09999999</v>
      </c>
    </row>
    <row r="42" spans="1:3" ht="24" customHeight="1" x14ac:dyDescent="0.2">
      <c r="A42" s="175" t="s">
        <v>457</v>
      </c>
      <c r="B42" s="175"/>
      <c r="C42" s="175"/>
    </row>
    <row r="43" spans="1:3" x14ac:dyDescent="0.2">
      <c r="B43" s="4"/>
    </row>
    <row r="44" spans="1:3" x14ac:dyDescent="0.2">
      <c r="B44" s="4"/>
    </row>
    <row r="45" spans="1:3" x14ac:dyDescent="0.2">
      <c r="B45" s="4"/>
    </row>
    <row r="46" spans="1:3" x14ac:dyDescent="0.2">
      <c r="B46" s="4"/>
    </row>
    <row r="47" spans="1:3" x14ac:dyDescent="0.2">
      <c r="B47" s="154"/>
    </row>
    <row r="48" spans="1:3" x14ac:dyDescent="0.2">
      <c r="B48" s="154"/>
    </row>
    <row r="49" spans="2:2" x14ac:dyDescent="0.2">
      <c r="B49" s="1"/>
    </row>
    <row r="50" spans="2:2" x14ac:dyDescent="0.2">
      <c r="B50" s="1"/>
    </row>
    <row r="51" spans="2:2" x14ac:dyDescent="0.2">
      <c r="B51" s="1"/>
    </row>
    <row r="52" spans="2:2" x14ac:dyDescent="0.2">
      <c r="B52" s="1"/>
    </row>
    <row r="53" spans="2:2" x14ac:dyDescent="0.2">
      <c r="B53" s="1"/>
    </row>
    <row r="54" spans="2:2" x14ac:dyDescent="0.2">
      <c r="B54" s="154"/>
    </row>
    <row r="55" spans="2:2" x14ac:dyDescent="0.2">
      <c r="B55" s="154"/>
    </row>
  </sheetData>
  <mergeCells count="6">
    <mergeCell ref="A42:C42"/>
    <mergeCell ref="A1:C1"/>
    <mergeCell ref="A2:C2"/>
    <mergeCell ref="A3:C3"/>
    <mergeCell ref="A4:C4"/>
    <mergeCell ref="A5:B5"/>
  </mergeCells>
  <pageMargins left="0.70866141732283472" right="0.70866141732283472" top="0.35433070866141736" bottom="0.35433070866141736" header="0.31496062992125984" footer="0.31496062992125984"/>
  <pageSetup orientation="landscape" r:id="rId1"/>
  <headerFooter>
    <oddFooter>&amp;R&amp;8&amp;P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ACT!Títulos_a_imprimir</vt:lpstr>
      <vt:lpstr>EFE!Títulos_a_imprimir</vt:lpstr>
      <vt:lpstr>ESF!Títulos_a_imprimir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Cordinacion Administrativa</cp:lastModifiedBy>
  <cp:lastPrinted>2026-07-24T19:36:03Z</cp:lastPrinted>
  <dcterms:created xsi:type="dcterms:W3CDTF">2012-12-11T20:36:24Z</dcterms:created>
  <dcterms:modified xsi:type="dcterms:W3CDTF">2026-07-24T19:36:41Z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