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 M A P A S\2022 para trab 4to trim y anual 2022 y 2023\titulo V ejercicio 2022\4to trim 2022\Informacion financiera\LEY DE DISCIPLINA FINANCIERA\"/>
    </mc:Choice>
  </mc:AlternateContent>
  <bookViews>
    <workbookView xWindow="0" yWindow="0" windowWidth="21600" windowHeight="9285"/>
  </bookViews>
  <sheets>
    <sheet name="F6a" sheetId="1" r:id="rId1"/>
    <sheet name="F6b" sheetId="2" r:id="rId2"/>
    <sheet name="F6c" sheetId="3" r:id="rId3"/>
    <sheet name="F6d" sheetId="4" r:id="rId4"/>
  </sheets>
  <externalReferences>
    <externalReference r:id="rId5"/>
  </externalReferences>
  <definedNames>
    <definedName name="ENTE_PUBLICO_A">'[1]Info General'!$C$7</definedName>
    <definedName name="GASTO_E_FIN_01">F6b!$B$28</definedName>
    <definedName name="GASTO_E_FIN_02">F6b!$C$28</definedName>
    <definedName name="GASTO_E_FIN_03">F6b!$D$28</definedName>
    <definedName name="GASTO_E_FIN_04">F6b!$E$28</definedName>
    <definedName name="GASTO_E_FIN_05">F6b!$F$28</definedName>
    <definedName name="GASTO_E_FIN_06">F6b!$G$28</definedName>
    <definedName name="GASTO_E_T1">F6b!$B$19</definedName>
    <definedName name="GASTO_E_T2">F6b!$C$19</definedName>
    <definedName name="GASTO_E_T3">F6b!$D$19</definedName>
    <definedName name="GASTO_E_T4">F6b!$E$19</definedName>
    <definedName name="GASTO_E_T5">F6b!$F$19</definedName>
    <definedName name="GASTO_E_T6">F6b!$G$19</definedName>
    <definedName name="GASTO_NE_FIN_01">F6b!$B$18</definedName>
    <definedName name="GASTO_NE_FIN_02">F6b!$C$18</definedName>
    <definedName name="GASTO_NE_FIN_03">F6b!$D$18</definedName>
    <definedName name="GASTO_NE_FIN_04">F6b!$E$18</definedName>
    <definedName name="GASTO_NE_FIN_05">F6b!$F$18</definedName>
    <definedName name="GASTO_NE_FIN_06">F6b!$G$18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4" l="1"/>
  <c r="F28" i="4"/>
  <c r="E28" i="4"/>
  <c r="D28" i="4"/>
  <c r="C28" i="4"/>
  <c r="B28" i="4"/>
  <c r="G24" i="4"/>
  <c r="F24" i="4"/>
  <c r="E24" i="4"/>
  <c r="D24" i="4"/>
  <c r="C24" i="4"/>
  <c r="B24" i="4"/>
  <c r="G21" i="4"/>
  <c r="F21" i="4"/>
  <c r="F33" i="4" s="1"/>
  <c r="E21" i="4"/>
  <c r="E33" i="4" s="1"/>
  <c r="D21" i="4"/>
  <c r="D33" i="4" s="1"/>
  <c r="C21" i="4"/>
  <c r="C33" i="4" s="1"/>
  <c r="B21" i="4"/>
  <c r="B33" i="4" s="1"/>
  <c r="G16" i="4"/>
  <c r="F16" i="4"/>
  <c r="E16" i="4"/>
  <c r="D16" i="4"/>
  <c r="C16" i="4"/>
  <c r="B16" i="4"/>
  <c r="G12" i="4"/>
  <c r="F12" i="4"/>
  <c r="E12" i="4"/>
  <c r="D12" i="4"/>
  <c r="C12" i="4"/>
  <c r="B12" i="4"/>
  <c r="D10" i="4"/>
  <c r="G10" i="4" s="1"/>
  <c r="G9" i="4" s="1"/>
  <c r="F9" i="4"/>
  <c r="E9" i="4"/>
  <c r="D9" i="4"/>
  <c r="C9" i="4"/>
  <c r="B9" i="4"/>
  <c r="A5" i="4"/>
  <c r="A2" i="4"/>
  <c r="G71" i="3"/>
  <c r="F71" i="3"/>
  <c r="E71" i="3"/>
  <c r="D71" i="3"/>
  <c r="C71" i="3"/>
  <c r="B71" i="3"/>
  <c r="G61" i="3"/>
  <c r="F61" i="3"/>
  <c r="E61" i="3"/>
  <c r="D61" i="3"/>
  <c r="C61" i="3"/>
  <c r="B61" i="3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F53" i="3"/>
  <c r="E53" i="3"/>
  <c r="D53" i="3"/>
  <c r="C53" i="3"/>
  <c r="B53" i="3"/>
  <c r="G44" i="3"/>
  <c r="F44" i="3"/>
  <c r="E44" i="3"/>
  <c r="D44" i="3"/>
  <c r="C44" i="3"/>
  <c r="B44" i="3"/>
  <c r="F43" i="3"/>
  <c r="F77" i="3" s="1"/>
  <c r="E43" i="3"/>
  <c r="E77" i="3" s="1"/>
  <c r="D43" i="3"/>
  <c r="D77" i="3" s="1"/>
  <c r="C43" i="3"/>
  <c r="C77" i="3" s="1"/>
  <c r="B43" i="3"/>
  <c r="B77" i="3" s="1"/>
  <c r="G37" i="3"/>
  <c r="F37" i="3"/>
  <c r="E37" i="3"/>
  <c r="D37" i="3"/>
  <c r="C37" i="3"/>
  <c r="B37" i="3"/>
  <c r="G27" i="3"/>
  <c r="F27" i="3"/>
  <c r="E27" i="3"/>
  <c r="D27" i="3"/>
  <c r="C27" i="3"/>
  <c r="B27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G19" i="3" s="1"/>
  <c r="G9" i="3" s="1"/>
  <c r="F19" i="3"/>
  <c r="E19" i="3"/>
  <c r="D19" i="3"/>
  <c r="C19" i="3"/>
  <c r="B19" i="3"/>
  <c r="G10" i="3"/>
  <c r="F10" i="3"/>
  <c r="E10" i="3"/>
  <c r="D10" i="3"/>
  <c r="C10" i="3"/>
  <c r="B10" i="3"/>
  <c r="F9" i="3"/>
  <c r="E9" i="3"/>
  <c r="D9" i="3"/>
  <c r="C9" i="3"/>
  <c r="B9" i="3"/>
  <c r="A5" i="3"/>
  <c r="A2" i="3"/>
  <c r="F29" i="2"/>
  <c r="D29" i="2"/>
  <c r="B29" i="2"/>
  <c r="A20" i="2"/>
  <c r="G19" i="2"/>
  <c r="F19" i="2"/>
  <c r="E19" i="2"/>
  <c r="D19" i="2"/>
  <c r="C19" i="2"/>
  <c r="B19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G29" i="2" s="1"/>
  <c r="F9" i="2"/>
  <c r="E9" i="2"/>
  <c r="E29" i="2" s="1"/>
  <c r="D9" i="2"/>
  <c r="C9" i="2"/>
  <c r="C29" i="2" s="1"/>
  <c r="B9" i="2"/>
  <c r="A5" i="2"/>
  <c r="A2" i="2"/>
  <c r="G85" i="1"/>
  <c r="F85" i="1"/>
  <c r="E85" i="1"/>
  <c r="D85" i="1"/>
  <c r="C85" i="1"/>
  <c r="B85" i="1"/>
  <c r="G84" i="1"/>
  <c r="F84" i="1"/>
  <c r="E84" i="1"/>
  <c r="D84" i="1"/>
  <c r="C84" i="1"/>
  <c r="B84" i="1"/>
  <c r="G75" i="1"/>
  <c r="F75" i="1"/>
  <c r="E75" i="1"/>
  <c r="D75" i="1"/>
  <c r="C75" i="1"/>
  <c r="B75" i="1"/>
  <c r="G71" i="1"/>
  <c r="F71" i="1"/>
  <c r="E71" i="1"/>
  <c r="D71" i="1"/>
  <c r="C71" i="1"/>
  <c r="B71" i="1"/>
  <c r="G61" i="1"/>
  <c r="G60" i="1"/>
  <c r="G59" i="1"/>
  <c r="G58" i="1"/>
  <c r="F58" i="1"/>
  <c r="E58" i="1"/>
  <c r="C58" i="1"/>
  <c r="B58" i="1"/>
  <c r="G57" i="1"/>
  <c r="G56" i="1"/>
  <c r="G55" i="1"/>
  <c r="G54" i="1"/>
  <c r="G53" i="1"/>
  <c r="G52" i="1"/>
  <c r="G51" i="1"/>
  <c r="G50" i="1"/>
  <c r="G49" i="1"/>
  <c r="G48" i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/>
  <c r="F28" i="1"/>
  <c r="E28" i="1"/>
  <c r="D28" i="1"/>
  <c r="C28" i="1"/>
  <c r="C9" i="1" s="1"/>
  <c r="C159" i="1" s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D18" i="1"/>
  <c r="C18" i="1"/>
  <c r="B18" i="1"/>
  <c r="G17" i="1"/>
  <c r="G16" i="1"/>
  <c r="G15" i="1"/>
  <c r="G14" i="1"/>
  <c r="G13" i="1"/>
  <c r="G12" i="1"/>
  <c r="G11" i="1"/>
  <c r="G10" i="1"/>
  <c r="G9" i="1" s="1"/>
  <c r="G159" i="1" s="1"/>
  <c r="F10" i="1"/>
  <c r="E10" i="1"/>
  <c r="E9" i="1" s="1"/>
  <c r="E159" i="1" s="1"/>
  <c r="D10" i="1"/>
  <c r="B10" i="1"/>
  <c r="F9" i="1"/>
  <c r="F159" i="1" s="1"/>
  <c r="D9" i="1"/>
  <c r="D159" i="1" s="1"/>
  <c r="B9" i="1"/>
  <c r="B159" i="1" s="1"/>
  <c r="A5" i="1"/>
  <c r="A2" i="1"/>
  <c r="G33" i="4" l="1"/>
  <c r="G53" i="3"/>
  <c r="G43" i="3" s="1"/>
  <c r="G77" i="3" s="1"/>
</calcChain>
</file>

<file path=xl/sharedStrings.xml><?xml version="1.0" encoding="utf-8"?>
<sst xmlns="http://schemas.openxmlformats.org/spreadsheetml/2006/main" count="305" uniqueCount="160">
  <si>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</si>
  <si>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</si>
  <si>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</si>
  <si>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</si>
  <si>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</si>
  <si>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</si>
  <si>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</si>
  <si>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</si>
  <si>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</si>
  <si>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</si>
  <si>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</si>
  <si>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</si>
  <si>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</si>
  <si>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</si>
  <si>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</si>
  <si>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</si>
  <si>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</si>
  <si>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</si>
  <si>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</si>
  <si>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</si>
  <si>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</si>
  <si>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</si>
  <si>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</si>
  <si>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</si>
  <si>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</si>
  <si>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</si>
  <si>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</si>
  <si>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</si>
  <si>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</si>
  <si>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</si>
  <si>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</si>
  <si>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</si>
  <si>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</si>
  <si>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</si>
  <si>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</si>
  <si>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</si>
  <si>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</si>
  <si>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</si>
  <si>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</si>
  <si>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</si>
  <si>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</si>
  <si>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</si>
  <si>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</si>
  <si>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</si>
  <si>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</si>
  <si>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</si>
  <si>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</si>
  <si>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</si>
  <si>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</si>
  <si>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</si>
  <si>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</si>
  <si>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</si>
  <si>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</si>
  <si>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</si>
  <si>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</si>
  <si>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</si>
  <si>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</si>
  <si>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</si>
  <si>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</si>
  <si>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</si>
  <si>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</si>
  <si>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</si>
  <si>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</si>
  <si>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</si>
  <si>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</si>
  <si>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</si>
  <si>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</si>
  <si>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</si>
  <si>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</si>
  <si>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</si>
  <si>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</si>
  <si>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</si>
  <si>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</si>
  <si>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</si>
  <si>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</si>
  <si>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</si>
  <si>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</si>
  <si>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</si>
  <si>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</si>
  <si>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</si>
  <si>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</si>
  <si>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</si>
  <si>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</si>
  <si>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</si>
  <si>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</si>
  <si>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</si>
  <si>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</si>
  <si>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</si>
  <si>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</si>
  <si>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</si>
  <si>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</si>
  <si>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</si>
  <si>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</si>
  <si>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</si>
  <si>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</si>
  <si>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</si>
  <si>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</si>
  <si>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</si>
  <si>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</si>
  <si>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</si>
  <si>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</si>
  <si>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</si>
  <si>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B. Dependencia o Unidad Administrativa 2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</si>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</sst>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0" fontId="2" fillId="0" borderId="9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6"/>
    </xf>
    <xf numFmtId="43" fontId="3" fillId="0" borderId="9" xfId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 indent="9"/>
    </xf>
    <xf numFmtId="0" fontId="3" fillId="0" borderId="2" xfId="0" applyFont="1" applyBorder="1" applyAlignment="1">
      <alignment horizontal="left" vertical="center" wrapText="1" indent="6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3" fillId="0" borderId="0" xfId="0" applyFont="1" applyProtection="1">
      <protection locked="0"/>
    </xf>
    <xf numFmtId="0" fontId="2" fillId="0" borderId="2" xfId="0" applyFont="1" applyBorder="1" applyAlignment="1">
      <alignment horizontal="left" vertical="center" indent="3"/>
    </xf>
    <xf numFmtId="0" fontId="3" fillId="0" borderId="3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43" fontId="3" fillId="0" borderId="9" xfId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vertical="center" wrapText="1" indent="9"/>
    </xf>
    <xf numFmtId="0" fontId="2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left" wrapText="1" indent="9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/>
    </xf>
    <xf numFmtId="0" fontId="3" fillId="0" borderId="12" xfId="0" applyFont="1" applyBorder="1"/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indent="6"/>
      <protection locked="0"/>
    </xf>
    <xf numFmtId="43" fontId="3" fillId="0" borderId="2" xfId="1" applyFont="1" applyFill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3"/>
    </xf>
    <xf numFmtId="0" fontId="2" fillId="3" borderId="2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6"/>
    </xf>
    <xf numFmtId="43" fontId="3" fillId="3" borderId="2" xfId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9"/>
    </xf>
    <xf numFmtId="43" fontId="3" fillId="3" borderId="2" xfId="2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43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43" fontId="2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indent="9"/>
    </xf>
    <xf numFmtId="0" fontId="3" fillId="3" borderId="2" xfId="0" applyFont="1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3" fillId="0" borderId="3" xfId="0" applyFont="1" applyBorder="1"/>
  </cellXfs>
  <cellStyles count="3">
    <cellStyle name="Millares 2 2 2" xfId="1"/>
    <cellStyle name="Millares 6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SAL_AWA_2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COMITÉ MUNICIPAL DE AGUA POTABLE Y ALCANTARILLADO DE SALAMANCA, GTO., Gobierno del Estado de Guanajuato (a)</v>
          </cell>
        </row>
        <row r="16">
          <cell r="C16" t="str">
            <v>Del 1 de enero al 31 de diciembre de 2022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0"/>
  <sheetViews>
    <sheetView tabSelected="1" workbookViewId="0">
      <selection sqref="A1:G1"/>
    </sheetView>
  </sheetViews>
  <sheetFormatPr baseColWidth="10" defaultColWidth="10.7109375" defaultRowHeight="12.75" zeroHeight="1" x14ac:dyDescent="0.2"/>
  <cols>
    <col min="1" max="1" width="91.7109375" style="3" bestFit="1" customWidth="1"/>
    <col min="2" max="6" width="13.85546875" style="3" bestFit="1" customWidth="1"/>
    <col min="7" max="7" width="15.28515625" style="3" bestFit="1" customWidth="1"/>
    <col min="8" max="16383" width="0" style="3" hidden="1" customWidth="1"/>
    <col min="16384" max="16384" width="1.28515625" style="3" hidden="1" customWidth="1"/>
  </cols>
  <sheetData>
    <row r="1" spans="1:7" x14ac:dyDescent="0.2">
      <c r="A1" s="1" t="s">
        <v>0</v>
      </c>
      <c r="B1" s="2"/>
      <c r="C1" s="2"/>
      <c r="D1" s="2"/>
      <c r="E1" s="2"/>
      <c r="F1" s="2"/>
      <c r="G1" s="2"/>
    </row>
    <row r="2" spans="1:7" x14ac:dyDescent="0.2">
      <c r="A2" s="13" t="str">
        <f>ENTE_PUBLICO_A</f>
        <v>COMITÉ MUNICIPAL DE AGUA POTABLE Y ALCANTARILLADO DE SALAMANCA, GTO., Gobierno del Estado de Guanajuato (a)</v>
      </c>
      <c r="B2" s="13"/>
      <c r="C2" s="13"/>
      <c r="D2" s="13"/>
      <c r="E2" s="13"/>
      <c r="F2" s="13"/>
      <c r="G2" s="13"/>
    </row>
    <row r="3" spans="1:7" x14ac:dyDescent="0.2">
      <c r="A3" s="55" t="s">
        <v>1</v>
      </c>
      <c r="B3" s="55"/>
      <c r="C3" s="55"/>
      <c r="D3" s="55"/>
      <c r="E3" s="55"/>
      <c r="F3" s="55"/>
      <c r="G3" s="55"/>
    </row>
    <row r="4" spans="1:7" x14ac:dyDescent="0.2">
      <c r="A4" s="55" t="s">
        <v>2</v>
      </c>
      <c r="B4" s="55"/>
      <c r="C4" s="55"/>
      <c r="D4" s="55"/>
      <c r="E4" s="55"/>
      <c r="F4" s="55"/>
      <c r="G4" s="55"/>
    </row>
    <row r="5" spans="1:7" x14ac:dyDescent="0.2">
      <c r="A5" s="55" t="str">
        <f>TRIMESTRE</f>
        <v>Del 1 de enero al 31 de diciembre de 2022 (b)</v>
      </c>
      <c r="B5" s="55"/>
      <c r="C5" s="55"/>
      <c r="D5" s="55"/>
      <c r="E5" s="55"/>
      <c r="F5" s="55"/>
      <c r="G5" s="55"/>
    </row>
    <row r="6" spans="1:7" x14ac:dyDescent="0.2">
      <c r="A6" s="15" t="s">
        <v>3</v>
      </c>
      <c r="B6" s="15"/>
      <c r="C6" s="15"/>
      <c r="D6" s="15"/>
      <c r="E6" s="15"/>
      <c r="F6" s="15"/>
      <c r="G6" s="15"/>
    </row>
    <row r="7" spans="1:7" x14ac:dyDescent="0.2">
      <c r="A7" s="14" t="s">
        <v>4</v>
      </c>
      <c r="B7" s="14" t="s">
        <v>5</v>
      </c>
      <c r="C7" s="14"/>
      <c r="D7" s="14"/>
      <c r="E7" s="14"/>
      <c r="F7" s="14"/>
      <c r="G7" s="36" t="s">
        <v>6</v>
      </c>
    </row>
    <row r="8" spans="1:7" ht="25.5" x14ac:dyDescent="0.2">
      <c r="A8" s="14"/>
      <c r="B8" s="16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4"/>
    </row>
    <row r="9" spans="1:7" x14ac:dyDescent="0.2">
      <c r="A9" s="56" t="s">
        <v>12</v>
      </c>
      <c r="B9" s="57">
        <f>SUM(B10,B18,B28,B38,B48,B58,B62,B71,B75)</f>
        <v>237715076.74000001</v>
      </c>
      <c r="C9" s="57">
        <f t="shared" ref="C9:G9" si="0">SUM(C10,C18,C28,C38,C48,C58,C62,C71,C75)</f>
        <v>112857070.83999999</v>
      </c>
      <c r="D9" s="57">
        <f t="shared" si="0"/>
        <v>350572147.57999998</v>
      </c>
      <c r="E9" s="57">
        <f t="shared" si="0"/>
        <v>223936135.42000002</v>
      </c>
      <c r="F9" s="57">
        <f t="shared" si="0"/>
        <v>218929089.14000005</v>
      </c>
      <c r="G9" s="57">
        <f t="shared" si="0"/>
        <v>126636012.16000001</v>
      </c>
    </row>
    <row r="10" spans="1:7" x14ac:dyDescent="0.2">
      <c r="A10" s="58" t="s">
        <v>13</v>
      </c>
      <c r="B10" s="59">
        <f>SUM(B11:B17)</f>
        <v>99873450.820000008</v>
      </c>
      <c r="C10" s="59">
        <v>-93754.16</v>
      </c>
      <c r="D10" s="59">
        <f t="shared" ref="D10:G10" si="1">SUM(D11:D17)</f>
        <v>99779696.659999996</v>
      </c>
      <c r="E10" s="59">
        <f t="shared" si="1"/>
        <v>86563759.450000003</v>
      </c>
      <c r="F10" s="59">
        <f t="shared" si="1"/>
        <v>83877792.170000002</v>
      </c>
      <c r="G10" s="59">
        <f t="shared" si="1"/>
        <v>13215937.210000001</v>
      </c>
    </row>
    <row r="11" spans="1:7" x14ac:dyDescent="0.2">
      <c r="A11" s="60" t="s">
        <v>14</v>
      </c>
      <c r="B11" s="61">
        <v>50280851.579999998</v>
      </c>
      <c r="C11" s="61">
        <v>713829.88</v>
      </c>
      <c r="D11" s="61">
        <v>50994681.460000001</v>
      </c>
      <c r="E11" s="61">
        <v>47866058.210000001</v>
      </c>
      <c r="F11" s="61">
        <v>46908987.850000001</v>
      </c>
      <c r="G11" s="61">
        <f>D11-E11</f>
        <v>3128623.25</v>
      </c>
    </row>
    <row r="12" spans="1:7" x14ac:dyDescent="0.2">
      <c r="A12" s="60" t="s">
        <v>15</v>
      </c>
      <c r="B12" s="61">
        <v>124000</v>
      </c>
      <c r="C12" s="61">
        <v>0</v>
      </c>
      <c r="D12" s="61">
        <v>124000</v>
      </c>
      <c r="E12" s="61">
        <v>38792.26</v>
      </c>
      <c r="F12" s="61">
        <v>38792.26</v>
      </c>
      <c r="G12" s="61">
        <f t="shared" ref="G12:G17" si="2">D12-E12</f>
        <v>85207.739999999991</v>
      </c>
    </row>
    <row r="13" spans="1:7" x14ac:dyDescent="0.2">
      <c r="A13" s="60" t="s">
        <v>16</v>
      </c>
      <c r="B13" s="61">
        <v>11240693.15</v>
      </c>
      <c r="C13" s="61">
        <v>115290.47</v>
      </c>
      <c r="D13" s="61">
        <v>11355983.620000001</v>
      </c>
      <c r="E13" s="61">
        <v>9349204.6899999995</v>
      </c>
      <c r="F13" s="61">
        <v>9330983.8900000006</v>
      </c>
      <c r="G13" s="61">
        <f t="shared" si="2"/>
        <v>2006778.9300000016</v>
      </c>
    </row>
    <row r="14" spans="1:7" x14ac:dyDescent="0.2">
      <c r="A14" s="60" t="s">
        <v>17</v>
      </c>
      <c r="B14" s="61">
        <v>19203442.140000001</v>
      </c>
      <c r="C14" s="61">
        <v>-1175956.48</v>
      </c>
      <c r="D14" s="61">
        <v>18027485.66</v>
      </c>
      <c r="E14" s="61">
        <v>13089827.01</v>
      </c>
      <c r="F14" s="61">
        <v>11475939.529999999</v>
      </c>
      <c r="G14" s="61">
        <f t="shared" si="2"/>
        <v>4937658.6500000004</v>
      </c>
    </row>
    <row r="15" spans="1:7" x14ac:dyDescent="0.2">
      <c r="A15" s="60" t="s">
        <v>18</v>
      </c>
      <c r="B15" s="61">
        <v>18924463.949999999</v>
      </c>
      <c r="C15" s="61">
        <v>253081.97</v>
      </c>
      <c r="D15" s="61">
        <v>19177545.919999998</v>
      </c>
      <c r="E15" s="61">
        <v>16219877.279999999</v>
      </c>
      <c r="F15" s="61">
        <v>16123088.640000001</v>
      </c>
      <c r="G15" s="61">
        <f t="shared" si="2"/>
        <v>2957668.6399999987</v>
      </c>
    </row>
    <row r="16" spans="1:7" x14ac:dyDescent="0.2">
      <c r="A16" s="60" t="s">
        <v>19</v>
      </c>
      <c r="B16" s="61">
        <v>100000</v>
      </c>
      <c r="C16" s="61">
        <v>0</v>
      </c>
      <c r="D16" s="61">
        <v>100000</v>
      </c>
      <c r="E16" s="61">
        <v>0</v>
      </c>
      <c r="F16" s="61">
        <v>0</v>
      </c>
      <c r="G16" s="61">
        <f t="shared" si="2"/>
        <v>100000</v>
      </c>
    </row>
    <row r="17" spans="1:7" x14ac:dyDescent="0.2">
      <c r="A17" s="60" t="s">
        <v>20</v>
      </c>
      <c r="B17" s="62">
        <v>0</v>
      </c>
      <c r="C17" s="62">
        <v>0</v>
      </c>
      <c r="D17" s="62">
        <v>0</v>
      </c>
      <c r="E17" s="62">
        <v>0</v>
      </c>
      <c r="F17" s="62"/>
      <c r="G17" s="62">
        <f t="shared" si="2"/>
        <v>0</v>
      </c>
    </row>
    <row r="18" spans="1:7" x14ac:dyDescent="0.2">
      <c r="A18" s="58" t="s">
        <v>21</v>
      </c>
      <c r="B18" s="62">
        <f>SUM(B19:B27)</f>
        <v>31745899.109999999</v>
      </c>
      <c r="C18" s="63">
        <f>SUM(C19:C27)</f>
        <v>4466851.5</v>
      </c>
      <c r="D18" s="62">
        <f t="shared" ref="D18:F18" si="3">SUM(D19:D27)</f>
        <v>36212750.609999999</v>
      </c>
      <c r="E18" s="62">
        <f t="shared" si="3"/>
        <v>28072172.139999997</v>
      </c>
      <c r="F18" s="62">
        <f t="shared" si="3"/>
        <v>28072172.139999997</v>
      </c>
      <c r="G18" s="62">
        <f>SUM(G19:G27)</f>
        <v>8140578.4700000025</v>
      </c>
    </row>
    <row r="19" spans="1:7" x14ac:dyDescent="0.2">
      <c r="A19" s="60" t="s">
        <v>22</v>
      </c>
      <c r="B19" s="59">
        <v>1994399.11</v>
      </c>
      <c r="C19" s="59">
        <v>-81991.3</v>
      </c>
      <c r="D19" s="59">
        <v>1912407.81</v>
      </c>
      <c r="E19" s="59">
        <v>1163713.7</v>
      </c>
      <c r="F19" s="59">
        <v>1163713.7</v>
      </c>
      <c r="G19" s="59">
        <f t="shared" ref="G19:G27" si="4">D19-E19</f>
        <v>748694.1100000001</v>
      </c>
    </row>
    <row r="20" spans="1:7" x14ac:dyDescent="0.2">
      <c r="A20" s="60" t="s">
        <v>23</v>
      </c>
      <c r="B20" s="59">
        <v>182000</v>
      </c>
      <c r="C20" s="59">
        <v>0</v>
      </c>
      <c r="D20" s="59">
        <v>182000</v>
      </c>
      <c r="E20" s="59">
        <v>149339.60999999999</v>
      </c>
      <c r="F20" s="59">
        <v>149339.60999999999</v>
      </c>
      <c r="G20" s="59">
        <f t="shared" si="4"/>
        <v>32660.390000000014</v>
      </c>
    </row>
    <row r="21" spans="1:7" x14ac:dyDescent="0.2">
      <c r="A21" s="60" t="s">
        <v>24</v>
      </c>
      <c r="B21" s="59"/>
      <c r="C21" s="59"/>
      <c r="D21" s="59">
        <v>0</v>
      </c>
      <c r="E21" s="59"/>
      <c r="F21" s="59"/>
      <c r="G21" s="59">
        <f t="shared" si="4"/>
        <v>0</v>
      </c>
    </row>
    <row r="22" spans="1:7" x14ac:dyDescent="0.2">
      <c r="A22" s="60" t="s">
        <v>25</v>
      </c>
      <c r="B22" s="59">
        <v>15427500</v>
      </c>
      <c r="C22" s="59">
        <v>1998518.1</v>
      </c>
      <c r="D22" s="59">
        <v>17426018.100000001</v>
      </c>
      <c r="E22" s="59">
        <v>15330429.869999999</v>
      </c>
      <c r="F22" s="59">
        <v>15330429.869999999</v>
      </c>
      <c r="G22" s="59">
        <f t="shared" si="4"/>
        <v>2095588.2300000023</v>
      </c>
    </row>
    <row r="23" spans="1:7" x14ac:dyDescent="0.2">
      <c r="A23" s="60" t="s">
        <v>26</v>
      </c>
      <c r="B23" s="59">
        <v>2424000</v>
      </c>
      <c r="C23" s="59">
        <v>150089.09</v>
      </c>
      <c r="D23" s="59">
        <v>2574089.09</v>
      </c>
      <c r="E23" s="59">
        <v>1395412.13</v>
      </c>
      <c r="F23" s="59">
        <v>1395412.13</v>
      </c>
      <c r="G23" s="59">
        <f t="shared" si="4"/>
        <v>1178676.96</v>
      </c>
    </row>
    <row r="24" spans="1:7" x14ac:dyDescent="0.2">
      <c r="A24" s="60" t="s">
        <v>27</v>
      </c>
      <c r="B24" s="59">
        <v>4840000</v>
      </c>
      <c r="C24" s="59">
        <v>800000</v>
      </c>
      <c r="D24" s="59">
        <v>5640000</v>
      </c>
      <c r="E24" s="59">
        <v>4976772.38</v>
      </c>
      <c r="F24" s="59">
        <v>4976772.38</v>
      </c>
      <c r="G24" s="59">
        <f t="shared" si="4"/>
        <v>663227.62000000011</v>
      </c>
    </row>
    <row r="25" spans="1:7" x14ac:dyDescent="0.2">
      <c r="A25" s="60" t="s">
        <v>28</v>
      </c>
      <c r="B25" s="59">
        <v>2155000</v>
      </c>
      <c r="C25" s="59">
        <v>63118.68</v>
      </c>
      <c r="D25" s="59">
        <v>2218118.6800000002</v>
      </c>
      <c r="E25" s="59">
        <v>1694311.88</v>
      </c>
      <c r="F25" s="59">
        <v>1694311.88</v>
      </c>
      <c r="G25" s="59">
        <f t="shared" si="4"/>
        <v>523806.80000000028</v>
      </c>
    </row>
    <row r="26" spans="1:7" x14ac:dyDescent="0.2">
      <c r="A26" s="60" t="s">
        <v>29</v>
      </c>
      <c r="B26" s="59"/>
      <c r="C26" s="59"/>
      <c r="D26" s="59">
        <v>0</v>
      </c>
      <c r="E26" s="59"/>
      <c r="F26" s="59"/>
      <c r="G26" s="59">
        <f t="shared" si="4"/>
        <v>0</v>
      </c>
    </row>
    <row r="27" spans="1:7" x14ac:dyDescent="0.2">
      <c r="A27" s="60" t="s">
        <v>30</v>
      </c>
      <c r="B27" s="59">
        <v>4723000</v>
      </c>
      <c r="C27" s="59">
        <v>1537116.93</v>
      </c>
      <c r="D27" s="59">
        <v>6260116.9299999997</v>
      </c>
      <c r="E27" s="59">
        <v>3362192.57</v>
      </c>
      <c r="F27" s="59">
        <v>3362192.57</v>
      </c>
      <c r="G27" s="59">
        <f t="shared" si="4"/>
        <v>2897924.36</v>
      </c>
    </row>
    <row r="28" spans="1:7" x14ac:dyDescent="0.2">
      <c r="A28" s="58" t="s">
        <v>31</v>
      </c>
      <c r="B28" s="62">
        <f>SUM(B29:B37)</f>
        <v>80813226.810000002</v>
      </c>
      <c r="C28" s="62">
        <f t="shared" ref="C28:G28" si="5">SUM(C29:C37)</f>
        <v>237935.46999999994</v>
      </c>
      <c r="D28" s="62">
        <f t="shared" si="5"/>
        <v>81051162.280000001</v>
      </c>
      <c r="E28" s="62">
        <f t="shared" si="5"/>
        <v>58634247.420000002</v>
      </c>
      <c r="F28" s="62">
        <f t="shared" si="5"/>
        <v>56313168.420000002</v>
      </c>
      <c r="G28" s="62">
        <f t="shared" si="5"/>
        <v>22416914.860000003</v>
      </c>
    </row>
    <row r="29" spans="1:7" x14ac:dyDescent="0.2">
      <c r="A29" s="60" t="s">
        <v>32</v>
      </c>
      <c r="B29" s="59">
        <v>37855700</v>
      </c>
      <c r="C29" s="59">
        <v>-17759.32</v>
      </c>
      <c r="D29" s="59">
        <v>37837940.68</v>
      </c>
      <c r="E29" s="59">
        <v>28548689.489999998</v>
      </c>
      <c r="F29" s="59">
        <v>28548689.489999998</v>
      </c>
      <c r="G29" s="59">
        <f t="shared" ref="G29:G37" si="6">D29-E29</f>
        <v>9289251.1900000013</v>
      </c>
    </row>
    <row r="30" spans="1:7" x14ac:dyDescent="0.2">
      <c r="A30" s="60" t="s">
        <v>33</v>
      </c>
      <c r="B30" s="59">
        <v>916000</v>
      </c>
      <c r="C30" s="59">
        <v>137000</v>
      </c>
      <c r="D30" s="59">
        <v>1053000</v>
      </c>
      <c r="E30" s="59">
        <v>838916.74</v>
      </c>
      <c r="F30" s="59">
        <v>838916.74</v>
      </c>
      <c r="G30" s="59">
        <f t="shared" si="6"/>
        <v>214083.26</v>
      </c>
    </row>
    <row r="31" spans="1:7" x14ac:dyDescent="0.2">
      <c r="A31" s="60" t="s">
        <v>34</v>
      </c>
      <c r="B31" s="59">
        <v>15775000</v>
      </c>
      <c r="C31" s="59">
        <v>318084.40999999997</v>
      </c>
      <c r="D31" s="59">
        <v>16093084.41</v>
      </c>
      <c r="E31" s="59">
        <v>8365909.6299999999</v>
      </c>
      <c r="F31" s="59">
        <v>7993909.6299999999</v>
      </c>
      <c r="G31" s="59">
        <f t="shared" si="6"/>
        <v>7727174.7800000003</v>
      </c>
    </row>
    <row r="32" spans="1:7" x14ac:dyDescent="0.2">
      <c r="A32" s="60" t="s">
        <v>35</v>
      </c>
      <c r="B32" s="59">
        <v>2413000</v>
      </c>
      <c r="C32" s="59">
        <v>46620</v>
      </c>
      <c r="D32" s="59">
        <v>2459620</v>
      </c>
      <c r="E32" s="59">
        <v>1971823.32</v>
      </c>
      <c r="F32" s="59">
        <v>1971823.32</v>
      </c>
      <c r="G32" s="59">
        <f t="shared" si="6"/>
        <v>487796.67999999993</v>
      </c>
    </row>
    <row r="33" spans="1:7" x14ac:dyDescent="0.2">
      <c r="A33" s="60" t="s">
        <v>36</v>
      </c>
      <c r="B33" s="59">
        <v>8655000</v>
      </c>
      <c r="C33" s="59">
        <v>-522237.38</v>
      </c>
      <c r="D33" s="59">
        <v>8132762.6200000001</v>
      </c>
      <c r="E33" s="59">
        <v>5630004.2800000003</v>
      </c>
      <c r="F33" s="59">
        <v>5630004.2800000003</v>
      </c>
      <c r="G33" s="59">
        <f t="shared" si="6"/>
        <v>2502758.34</v>
      </c>
    </row>
    <row r="34" spans="1:7" x14ac:dyDescent="0.2">
      <c r="A34" s="60" t="s">
        <v>37</v>
      </c>
      <c r="B34" s="59">
        <v>2609000</v>
      </c>
      <c r="C34" s="59">
        <v>373473.6</v>
      </c>
      <c r="D34" s="59">
        <v>2982473.6</v>
      </c>
      <c r="E34" s="59">
        <v>2630289.39</v>
      </c>
      <c r="F34" s="59">
        <v>2630289.39</v>
      </c>
      <c r="G34" s="59">
        <f t="shared" si="6"/>
        <v>352184.20999999996</v>
      </c>
    </row>
    <row r="35" spans="1:7" x14ac:dyDescent="0.2">
      <c r="A35" s="60" t="s">
        <v>38</v>
      </c>
      <c r="B35" s="59">
        <v>603000</v>
      </c>
      <c r="C35" s="59">
        <v>-191000</v>
      </c>
      <c r="D35" s="59">
        <v>412000</v>
      </c>
      <c r="E35" s="59">
        <v>19320.68</v>
      </c>
      <c r="F35" s="59">
        <v>19320.68</v>
      </c>
      <c r="G35" s="59">
        <f t="shared" si="6"/>
        <v>392679.32</v>
      </c>
    </row>
    <row r="36" spans="1:7" x14ac:dyDescent="0.2">
      <c r="A36" s="60" t="s">
        <v>39</v>
      </c>
      <c r="B36" s="59">
        <v>170000</v>
      </c>
      <c r="C36" s="59">
        <v>0</v>
      </c>
      <c r="D36" s="59">
        <v>170000</v>
      </c>
      <c r="E36" s="59">
        <v>88035.45</v>
      </c>
      <c r="F36" s="59">
        <v>88035.45</v>
      </c>
      <c r="G36" s="59">
        <f t="shared" si="6"/>
        <v>81964.55</v>
      </c>
    </row>
    <row r="37" spans="1:7" x14ac:dyDescent="0.2">
      <c r="A37" s="60" t="s">
        <v>40</v>
      </c>
      <c r="B37" s="59">
        <v>11816526.810000001</v>
      </c>
      <c r="C37" s="59">
        <v>93754.16</v>
      </c>
      <c r="D37" s="59">
        <v>11910280.970000001</v>
      </c>
      <c r="E37" s="59">
        <v>10541258.439999999</v>
      </c>
      <c r="F37" s="59">
        <v>8592179.4399999995</v>
      </c>
      <c r="G37" s="59">
        <f t="shared" si="6"/>
        <v>1369022.5300000012</v>
      </c>
    </row>
    <row r="38" spans="1:7" x14ac:dyDescent="0.2">
      <c r="A38" s="58" t="s">
        <v>41</v>
      </c>
      <c r="B38" s="62">
        <f>SUM(B39:B47)</f>
        <v>100000</v>
      </c>
      <c r="C38" s="62">
        <f t="shared" ref="C38:G38" si="7">SUM(C39:C47)</f>
        <v>12389955.02</v>
      </c>
      <c r="D38" s="62">
        <f t="shared" si="7"/>
        <v>12489955.02</v>
      </c>
      <c r="E38" s="62">
        <f t="shared" si="7"/>
        <v>12425708.99</v>
      </c>
      <c r="F38" s="62">
        <f t="shared" si="7"/>
        <v>12425708.99</v>
      </c>
      <c r="G38" s="62">
        <f t="shared" si="7"/>
        <v>64246.03</v>
      </c>
    </row>
    <row r="39" spans="1:7" x14ac:dyDescent="0.2">
      <c r="A39" s="60" t="s">
        <v>42</v>
      </c>
      <c r="B39" s="59"/>
      <c r="C39" s="59"/>
      <c r="D39" s="59">
        <v>0</v>
      </c>
      <c r="E39" s="59"/>
      <c r="F39" s="59"/>
      <c r="G39" s="59">
        <f t="shared" ref="G39:G47" si="8">D39-E39</f>
        <v>0</v>
      </c>
    </row>
    <row r="40" spans="1:7" x14ac:dyDescent="0.2">
      <c r="A40" s="60" t="s">
        <v>43</v>
      </c>
      <c r="B40" s="59">
        <v>0</v>
      </c>
      <c r="C40" s="59">
        <v>12389955.02</v>
      </c>
      <c r="D40" s="59">
        <v>12389955.02</v>
      </c>
      <c r="E40" s="59">
        <v>12389955.02</v>
      </c>
      <c r="F40" s="59">
        <v>12389955.02</v>
      </c>
      <c r="G40" s="59">
        <f t="shared" si="8"/>
        <v>0</v>
      </c>
    </row>
    <row r="41" spans="1:7" x14ac:dyDescent="0.2">
      <c r="A41" s="60" t="s">
        <v>44</v>
      </c>
      <c r="B41" s="59"/>
      <c r="C41" s="59"/>
      <c r="D41" s="59">
        <v>0</v>
      </c>
      <c r="E41" s="59"/>
      <c r="F41" s="59"/>
      <c r="G41" s="59">
        <f t="shared" si="8"/>
        <v>0</v>
      </c>
    </row>
    <row r="42" spans="1:7" x14ac:dyDescent="0.2">
      <c r="A42" s="60" t="s">
        <v>45</v>
      </c>
      <c r="B42" s="59">
        <v>100000</v>
      </c>
      <c r="C42" s="59">
        <v>0</v>
      </c>
      <c r="D42" s="59">
        <v>100000</v>
      </c>
      <c r="E42" s="59">
        <v>35753.97</v>
      </c>
      <c r="F42" s="59">
        <v>35753.97</v>
      </c>
      <c r="G42" s="59">
        <f t="shared" si="8"/>
        <v>64246.03</v>
      </c>
    </row>
    <row r="43" spans="1:7" x14ac:dyDescent="0.2">
      <c r="A43" s="60" t="s">
        <v>46</v>
      </c>
      <c r="B43" s="59"/>
      <c r="C43" s="59"/>
      <c r="D43" s="59">
        <v>0</v>
      </c>
      <c r="E43" s="59"/>
      <c r="F43" s="59"/>
      <c r="G43" s="59">
        <f t="shared" si="8"/>
        <v>0</v>
      </c>
    </row>
    <row r="44" spans="1:7" x14ac:dyDescent="0.2">
      <c r="A44" s="60" t="s">
        <v>47</v>
      </c>
      <c r="B44" s="59"/>
      <c r="C44" s="59"/>
      <c r="D44" s="59">
        <v>0</v>
      </c>
      <c r="E44" s="59"/>
      <c r="F44" s="59"/>
      <c r="G44" s="59">
        <f t="shared" si="8"/>
        <v>0</v>
      </c>
    </row>
    <row r="45" spans="1:7" x14ac:dyDescent="0.2">
      <c r="A45" s="60" t="s">
        <v>48</v>
      </c>
      <c r="B45" s="59"/>
      <c r="C45" s="59"/>
      <c r="D45" s="59">
        <v>0</v>
      </c>
      <c r="E45" s="59"/>
      <c r="F45" s="59"/>
      <c r="G45" s="59">
        <f t="shared" si="8"/>
        <v>0</v>
      </c>
    </row>
    <row r="46" spans="1:7" x14ac:dyDescent="0.2">
      <c r="A46" s="60" t="s">
        <v>49</v>
      </c>
      <c r="B46" s="59"/>
      <c r="C46" s="59"/>
      <c r="D46" s="59">
        <v>0</v>
      </c>
      <c r="E46" s="59"/>
      <c r="F46" s="59"/>
      <c r="G46" s="59">
        <f t="shared" si="8"/>
        <v>0</v>
      </c>
    </row>
    <row r="47" spans="1:7" x14ac:dyDescent="0.2">
      <c r="A47" s="60" t="s">
        <v>50</v>
      </c>
      <c r="B47" s="59"/>
      <c r="C47" s="59"/>
      <c r="D47" s="59">
        <v>0</v>
      </c>
      <c r="E47" s="59"/>
      <c r="F47" s="59"/>
      <c r="G47" s="59">
        <f t="shared" si="8"/>
        <v>0</v>
      </c>
    </row>
    <row r="48" spans="1:7" x14ac:dyDescent="0.2">
      <c r="A48" s="58" t="s">
        <v>51</v>
      </c>
      <c r="B48" s="62">
        <f>SUM(B49:B57)</f>
        <v>4202500</v>
      </c>
      <c r="C48" s="63">
        <f>SUM(C49:C57)</f>
        <v>15946479.49</v>
      </c>
      <c r="D48" s="62">
        <f t="shared" ref="D48:G48" si="9">SUM(D49:D57)</f>
        <v>20148979.489999998</v>
      </c>
      <c r="E48" s="62">
        <f t="shared" si="9"/>
        <v>8572405.5600000005</v>
      </c>
      <c r="F48" s="62">
        <f t="shared" si="9"/>
        <v>8572405.5600000005</v>
      </c>
      <c r="G48" s="62">
        <f t="shared" si="9"/>
        <v>11576573.930000002</v>
      </c>
    </row>
    <row r="49" spans="1:7" x14ac:dyDescent="0.2">
      <c r="A49" s="60" t="s">
        <v>52</v>
      </c>
      <c r="B49" s="59">
        <v>1205000</v>
      </c>
      <c r="C49" s="59">
        <v>2505000</v>
      </c>
      <c r="D49" s="59">
        <v>3710000</v>
      </c>
      <c r="E49" s="59">
        <v>3016645.13</v>
      </c>
      <c r="F49" s="59">
        <v>3016645.13</v>
      </c>
      <c r="G49" s="59">
        <f t="shared" ref="G49:G57" si="10">D49-E49</f>
        <v>693354.87000000011</v>
      </c>
    </row>
    <row r="50" spans="1:7" x14ac:dyDescent="0.2">
      <c r="A50" s="60" t="s">
        <v>53</v>
      </c>
      <c r="B50" s="59">
        <v>55000</v>
      </c>
      <c r="C50" s="59">
        <v>-30000</v>
      </c>
      <c r="D50" s="59">
        <v>25000</v>
      </c>
      <c r="E50" s="59">
        <v>0</v>
      </c>
      <c r="F50" s="59">
        <v>0</v>
      </c>
      <c r="G50" s="59">
        <f t="shared" si="10"/>
        <v>25000</v>
      </c>
    </row>
    <row r="51" spans="1:7" x14ac:dyDescent="0.2">
      <c r="A51" s="60" t="s">
        <v>54</v>
      </c>
      <c r="B51" s="59">
        <v>40000</v>
      </c>
      <c r="C51" s="59"/>
      <c r="D51" s="59">
        <v>40000</v>
      </c>
      <c r="E51" s="59">
        <v>19551.72</v>
      </c>
      <c r="F51" s="59">
        <v>19551.72</v>
      </c>
      <c r="G51" s="59">
        <f t="shared" si="10"/>
        <v>20448.28</v>
      </c>
    </row>
    <row r="52" spans="1:7" x14ac:dyDescent="0.2">
      <c r="A52" s="60" t="s">
        <v>55</v>
      </c>
      <c r="B52" s="59">
        <v>255000</v>
      </c>
      <c r="C52" s="59">
        <v>3552200</v>
      </c>
      <c r="D52" s="59">
        <v>3807200</v>
      </c>
      <c r="E52" s="59">
        <v>3229039.66</v>
      </c>
      <c r="F52" s="59">
        <v>3229039.66</v>
      </c>
      <c r="G52" s="59">
        <f t="shared" si="10"/>
        <v>578160.33999999985</v>
      </c>
    </row>
    <row r="53" spans="1:7" x14ac:dyDescent="0.2">
      <c r="A53" s="60" t="s">
        <v>56</v>
      </c>
      <c r="B53" s="59"/>
      <c r="C53" s="59"/>
      <c r="D53" s="59">
        <v>0</v>
      </c>
      <c r="E53" s="59"/>
      <c r="F53" s="59"/>
      <c r="G53" s="59">
        <f t="shared" si="10"/>
        <v>0</v>
      </c>
    </row>
    <row r="54" spans="1:7" x14ac:dyDescent="0.2">
      <c r="A54" s="60" t="s">
        <v>57</v>
      </c>
      <c r="B54" s="59">
        <v>1815000</v>
      </c>
      <c r="C54" s="59">
        <v>8187000</v>
      </c>
      <c r="D54" s="59">
        <v>10002000</v>
      </c>
      <c r="E54" s="59">
        <v>641544.79</v>
      </c>
      <c r="F54" s="59">
        <v>641544.79</v>
      </c>
      <c r="G54" s="59">
        <f t="shared" si="10"/>
        <v>9360455.2100000009</v>
      </c>
    </row>
    <row r="55" spans="1:7" x14ac:dyDescent="0.2">
      <c r="A55" s="60" t="s">
        <v>58</v>
      </c>
      <c r="B55" s="59"/>
      <c r="C55" s="59"/>
      <c r="D55" s="59">
        <v>0</v>
      </c>
      <c r="E55" s="59"/>
      <c r="F55" s="59"/>
      <c r="G55" s="59">
        <f t="shared" si="10"/>
        <v>0</v>
      </c>
    </row>
    <row r="56" spans="1:7" x14ac:dyDescent="0.2">
      <c r="A56" s="60" t="s">
        <v>59</v>
      </c>
      <c r="B56" s="59">
        <v>832500</v>
      </c>
      <c r="C56" s="59">
        <v>1541725.49</v>
      </c>
      <c r="D56" s="59">
        <v>1541725.49</v>
      </c>
      <c r="E56" s="59">
        <v>1329073.7</v>
      </c>
      <c r="F56" s="59">
        <v>1329073.7</v>
      </c>
      <c r="G56" s="59">
        <f t="shared" si="10"/>
        <v>212651.79000000004</v>
      </c>
    </row>
    <row r="57" spans="1:7" x14ac:dyDescent="0.2">
      <c r="A57" s="60" t="s">
        <v>60</v>
      </c>
      <c r="B57" s="59"/>
      <c r="C57" s="59">
        <v>190554</v>
      </c>
      <c r="D57" s="59">
        <v>1023054</v>
      </c>
      <c r="E57" s="59">
        <v>336550.56</v>
      </c>
      <c r="F57" s="59">
        <v>336550.56</v>
      </c>
      <c r="G57" s="59">
        <f t="shared" si="10"/>
        <v>686503.44</v>
      </c>
    </row>
    <row r="58" spans="1:7" x14ac:dyDescent="0.2">
      <c r="A58" s="58" t="s">
        <v>61</v>
      </c>
      <c r="B58" s="62">
        <f>SUM(B59:B61)</f>
        <v>20830000</v>
      </c>
      <c r="C58" s="63">
        <f>SUM(C59:C61)</f>
        <v>79752686.379999995</v>
      </c>
      <c r="D58" s="62">
        <v>100582686.38</v>
      </c>
      <c r="E58" s="62">
        <f t="shared" ref="E58:G58" si="11">SUM(E59:E61)</f>
        <v>29667841.859999999</v>
      </c>
      <c r="F58" s="62">
        <f t="shared" si="11"/>
        <v>29667841.859999999</v>
      </c>
      <c r="G58" s="62">
        <f t="shared" si="11"/>
        <v>70914844.519999996</v>
      </c>
    </row>
    <row r="59" spans="1:7" x14ac:dyDescent="0.2">
      <c r="A59" s="60" t="s">
        <v>62</v>
      </c>
      <c r="B59" s="59">
        <v>20650000</v>
      </c>
      <c r="C59" s="59">
        <v>16617465.939999999</v>
      </c>
      <c r="D59" s="59">
        <v>37267465.939999998</v>
      </c>
      <c r="E59" s="59">
        <v>15255930.449999999</v>
      </c>
      <c r="F59" s="59">
        <v>15255930.449999999</v>
      </c>
      <c r="G59" s="59">
        <f t="shared" ref="G59:G61" si="12">D59-E59</f>
        <v>22011535.489999998</v>
      </c>
    </row>
    <row r="60" spans="1:7" x14ac:dyDescent="0.2">
      <c r="A60" s="60" t="s">
        <v>63</v>
      </c>
      <c r="B60" s="59">
        <v>180000</v>
      </c>
      <c r="C60" s="59">
        <v>57135220.439999998</v>
      </c>
      <c r="D60" s="59">
        <v>57315220.439999998</v>
      </c>
      <c r="E60" s="59">
        <v>14411911.41</v>
      </c>
      <c r="F60" s="59">
        <v>14411911.41</v>
      </c>
      <c r="G60" s="59">
        <f t="shared" si="12"/>
        <v>42903309.030000001</v>
      </c>
    </row>
    <row r="61" spans="1:7" x14ac:dyDescent="0.2">
      <c r="A61" s="60" t="s">
        <v>64</v>
      </c>
      <c r="B61" s="59">
        <v>0</v>
      </c>
      <c r="C61" s="59">
        <v>6000000</v>
      </c>
      <c r="D61" s="59">
        <v>6000000</v>
      </c>
      <c r="E61" s="59">
        <v>0</v>
      </c>
      <c r="F61" s="59">
        <v>0</v>
      </c>
      <c r="G61" s="59">
        <f t="shared" si="12"/>
        <v>6000000</v>
      </c>
    </row>
    <row r="62" spans="1:7" x14ac:dyDescent="0.2">
      <c r="A62" s="58" t="s">
        <v>65</v>
      </c>
      <c r="B62" s="59">
        <v>0</v>
      </c>
      <c r="C62" s="59">
        <v>267650.46000000002</v>
      </c>
      <c r="D62" s="59">
        <v>267650.46000000002</v>
      </c>
      <c r="E62" s="59">
        <v>0</v>
      </c>
      <c r="F62" s="59">
        <v>0</v>
      </c>
      <c r="G62" s="59">
        <v>267650.46000000002</v>
      </c>
    </row>
    <row r="63" spans="1:7" x14ac:dyDescent="0.2">
      <c r="A63" s="60" t="s">
        <v>66</v>
      </c>
      <c r="B63" s="59"/>
      <c r="C63" s="59"/>
      <c r="D63" s="59">
        <v>0</v>
      </c>
      <c r="E63" s="59"/>
      <c r="F63" s="59"/>
      <c r="G63" s="59">
        <v>0</v>
      </c>
    </row>
    <row r="64" spans="1:7" x14ac:dyDescent="0.2">
      <c r="A64" s="60" t="s">
        <v>67</v>
      </c>
      <c r="B64" s="59"/>
      <c r="C64" s="59"/>
      <c r="D64" s="59">
        <v>0</v>
      </c>
      <c r="E64" s="59"/>
      <c r="F64" s="59"/>
      <c r="G64" s="59">
        <v>0</v>
      </c>
    </row>
    <row r="65" spans="1:7" x14ac:dyDescent="0.2">
      <c r="A65" s="60" t="s">
        <v>68</v>
      </c>
      <c r="B65" s="59"/>
      <c r="C65" s="59"/>
      <c r="D65" s="59">
        <v>0</v>
      </c>
      <c r="E65" s="59"/>
      <c r="F65" s="59"/>
      <c r="G65" s="59">
        <v>0</v>
      </c>
    </row>
    <row r="66" spans="1:7" x14ac:dyDescent="0.2">
      <c r="A66" s="60" t="s">
        <v>69</v>
      </c>
      <c r="B66" s="59"/>
      <c r="C66" s="59"/>
      <c r="D66" s="59">
        <v>0</v>
      </c>
      <c r="E66" s="59"/>
      <c r="F66" s="59"/>
      <c r="G66" s="59">
        <v>0</v>
      </c>
    </row>
    <row r="67" spans="1:7" x14ac:dyDescent="0.2">
      <c r="A67" s="60" t="s">
        <v>70</v>
      </c>
      <c r="B67" s="59"/>
      <c r="C67" s="59"/>
      <c r="D67" s="59">
        <v>0</v>
      </c>
      <c r="E67" s="59"/>
      <c r="F67" s="59"/>
      <c r="G67" s="59">
        <v>0</v>
      </c>
    </row>
    <row r="68" spans="1:7" x14ac:dyDescent="0.2">
      <c r="A68" s="60" t="s">
        <v>71</v>
      </c>
      <c r="B68" s="59"/>
      <c r="C68" s="59"/>
      <c r="D68" s="59">
        <v>0</v>
      </c>
      <c r="E68" s="59"/>
      <c r="F68" s="59"/>
      <c r="G68" s="59">
        <v>0</v>
      </c>
    </row>
    <row r="69" spans="1:7" x14ac:dyDescent="0.2">
      <c r="A69" s="60" t="s">
        <v>72</v>
      </c>
      <c r="B69" s="59"/>
      <c r="C69" s="59"/>
      <c r="D69" s="59">
        <v>0</v>
      </c>
      <c r="E69" s="59"/>
      <c r="F69" s="59"/>
      <c r="G69" s="59">
        <v>0</v>
      </c>
    </row>
    <row r="70" spans="1:7" x14ac:dyDescent="0.2">
      <c r="A70" s="60" t="s">
        <v>73</v>
      </c>
      <c r="B70" s="59">
        <v>0</v>
      </c>
      <c r="C70" s="59">
        <v>267650.46000000002</v>
      </c>
      <c r="D70" s="59">
        <v>267650.46000000002</v>
      </c>
      <c r="E70" s="59">
        <v>0</v>
      </c>
      <c r="F70" s="59">
        <v>0</v>
      </c>
      <c r="G70" s="59">
        <v>267650.46000000002</v>
      </c>
    </row>
    <row r="71" spans="1:7" x14ac:dyDescent="0.2">
      <c r="A71" s="58" t="s">
        <v>74</v>
      </c>
      <c r="B71" s="62">
        <f>SUM(B72:B74)</f>
        <v>0</v>
      </c>
      <c r="C71" s="62">
        <f t="shared" ref="C71:G71" si="13">SUM(C72:C74)</f>
        <v>0</v>
      </c>
      <c r="D71" s="62">
        <f t="shared" si="13"/>
        <v>0</v>
      </c>
      <c r="E71" s="62">
        <f t="shared" si="13"/>
        <v>0</v>
      </c>
      <c r="F71" s="62">
        <f t="shared" si="13"/>
        <v>0</v>
      </c>
      <c r="G71" s="62">
        <f t="shared" si="13"/>
        <v>0</v>
      </c>
    </row>
    <row r="72" spans="1:7" x14ac:dyDescent="0.2">
      <c r="A72" s="60" t="s">
        <v>75</v>
      </c>
      <c r="B72" s="59"/>
      <c r="C72" s="59"/>
      <c r="D72" s="59">
        <v>0</v>
      </c>
      <c r="E72" s="59"/>
      <c r="F72" s="59"/>
      <c r="G72" s="59">
        <v>0</v>
      </c>
    </row>
    <row r="73" spans="1:7" x14ac:dyDescent="0.2">
      <c r="A73" s="60" t="s">
        <v>76</v>
      </c>
      <c r="B73" s="59"/>
      <c r="C73" s="59"/>
      <c r="D73" s="59">
        <v>0</v>
      </c>
      <c r="E73" s="59"/>
      <c r="F73" s="59"/>
      <c r="G73" s="59">
        <v>0</v>
      </c>
    </row>
    <row r="74" spans="1:7" x14ac:dyDescent="0.2">
      <c r="A74" s="60" t="s">
        <v>77</v>
      </c>
      <c r="B74" s="59"/>
      <c r="C74" s="59"/>
      <c r="D74" s="59">
        <v>0</v>
      </c>
      <c r="E74" s="59"/>
      <c r="F74" s="59"/>
      <c r="G74" s="59">
        <v>0</v>
      </c>
    </row>
    <row r="75" spans="1:7" x14ac:dyDescent="0.2">
      <c r="A75" s="58" t="s">
        <v>78</v>
      </c>
      <c r="B75" s="62">
        <f>SUM(B76:B82)</f>
        <v>150000</v>
      </c>
      <c r="C75" s="62">
        <f t="shared" ref="C75:G75" si="14">SUM(C76:C82)</f>
        <v>-110733.32</v>
      </c>
      <c r="D75" s="62">
        <f t="shared" si="14"/>
        <v>39266.679999999993</v>
      </c>
      <c r="E75" s="62">
        <f t="shared" si="14"/>
        <v>0</v>
      </c>
      <c r="F75" s="62">
        <f t="shared" si="14"/>
        <v>0</v>
      </c>
      <c r="G75" s="62">
        <f t="shared" si="14"/>
        <v>39266.679999999993</v>
      </c>
    </row>
    <row r="76" spans="1:7" x14ac:dyDescent="0.2">
      <c r="A76" s="60" t="s">
        <v>79</v>
      </c>
      <c r="B76" s="59"/>
      <c r="C76" s="59"/>
      <c r="D76" s="59">
        <v>0</v>
      </c>
      <c r="E76" s="59"/>
      <c r="F76" s="59"/>
      <c r="G76" s="59">
        <v>0</v>
      </c>
    </row>
    <row r="77" spans="1:7" x14ac:dyDescent="0.2">
      <c r="A77" s="60" t="s">
        <v>80</v>
      </c>
      <c r="B77" s="59"/>
      <c r="C77" s="59"/>
      <c r="D77" s="59">
        <v>0</v>
      </c>
      <c r="E77" s="59"/>
      <c r="F77" s="59"/>
      <c r="G77" s="59">
        <v>0</v>
      </c>
    </row>
    <row r="78" spans="1:7" x14ac:dyDescent="0.2">
      <c r="A78" s="60" t="s">
        <v>81</v>
      </c>
      <c r="B78" s="59"/>
      <c r="C78" s="59"/>
      <c r="D78" s="59">
        <v>0</v>
      </c>
      <c r="E78" s="59"/>
      <c r="F78" s="59"/>
      <c r="G78" s="59">
        <v>0</v>
      </c>
    </row>
    <row r="79" spans="1:7" x14ac:dyDescent="0.2">
      <c r="A79" s="60" t="s">
        <v>82</v>
      </c>
      <c r="B79" s="59"/>
      <c r="C79" s="59"/>
      <c r="D79" s="59">
        <v>0</v>
      </c>
      <c r="E79" s="59"/>
      <c r="F79" s="59"/>
      <c r="G79" s="59">
        <v>0</v>
      </c>
    </row>
    <row r="80" spans="1:7" x14ac:dyDescent="0.2">
      <c r="A80" s="60" t="s">
        <v>83</v>
      </c>
      <c r="B80" s="59"/>
      <c r="C80" s="59"/>
      <c r="D80" s="59">
        <v>0</v>
      </c>
      <c r="E80" s="59"/>
      <c r="F80" s="59"/>
      <c r="G80" s="59">
        <v>0</v>
      </c>
    </row>
    <row r="81" spans="1:7" x14ac:dyDescent="0.2">
      <c r="A81" s="60" t="s">
        <v>84</v>
      </c>
      <c r="B81" s="59"/>
      <c r="C81" s="59"/>
      <c r="D81" s="59">
        <v>0</v>
      </c>
      <c r="E81" s="59"/>
      <c r="F81" s="59"/>
      <c r="G81" s="59">
        <v>0</v>
      </c>
    </row>
    <row r="82" spans="1:7" x14ac:dyDescent="0.2">
      <c r="A82" s="60" t="s">
        <v>85</v>
      </c>
      <c r="B82" s="59">
        <v>150000</v>
      </c>
      <c r="C82" s="59">
        <v>-110733.32</v>
      </c>
      <c r="D82" s="59">
        <v>39266.679999999993</v>
      </c>
      <c r="E82" s="59">
        <v>0</v>
      </c>
      <c r="F82" s="59">
        <v>0</v>
      </c>
      <c r="G82" s="59">
        <v>39266.679999999993</v>
      </c>
    </row>
    <row r="83" spans="1:7" x14ac:dyDescent="0.2">
      <c r="A83" s="64"/>
      <c r="B83" s="65"/>
      <c r="C83" s="65"/>
      <c r="D83" s="65"/>
      <c r="E83" s="65"/>
      <c r="F83" s="65"/>
      <c r="G83" s="65"/>
    </row>
    <row r="84" spans="1:7" x14ac:dyDescent="0.2">
      <c r="A84" s="66" t="s">
        <v>86</v>
      </c>
      <c r="B84" s="57">
        <f>SUM(B85,B93,B103,B113,B123,B133,B137,B146,B150)</f>
        <v>0</v>
      </c>
      <c r="C84" s="57">
        <f t="shared" ref="C84:G84" si="15">SUM(C85,C93,C103,C113,C123,C133,C137,C146,C150)</f>
        <v>7627232.8399999999</v>
      </c>
      <c r="D84" s="57">
        <f t="shared" si="15"/>
        <v>7627232.8399999999</v>
      </c>
      <c r="E84" s="67">
        <f t="shared" si="15"/>
        <v>4717214.72</v>
      </c>
      <c r="F84" s="57">
        <f t="shared" si="15"/>
        <v>4717214.72</v>
      </c>
      <c r="G84" s="57">
        <f t="shared" si="15"/>
        <v>2910018.12</v>
      </c>
    </row>
    <row r="85" spans="1:7" x14ac:dyDescent="0.2">
      <c r="A85" s="58" t="s">
        <v>13</v>
      </c>
      <c r="B85" s="62">
        <f>SUM(B86:B92)</f>
        <v>0</v>
      </c>
      <c r="C85" s="62">
        <f t="shared" ref="C85:G85" si="16">SUM(C86:C92)</f>
        <v>0</v>
      </c>
      <c r="D85" s="62">
        <f t="shared" si="16"/>
        <v>0</v>
      </c>
      <c r="E85" s="62">
        <f t="shared" si="16"/>
        <v>0</v>
      </c>
      <c r="F85" s="62">
        <f t="shared" si="16"/>
        <v>0</v>
      </c>
      <c r="G85" s="62">
        <f t="shared" si="16"/>
        <v>0</v>
      </c>
    </row>
    <row r="86" spans="1:7" x14ac:dyDescent="0.2">
      <c r="A86" s="60" t="s">
        <v>14</v>
      </c>
      <c r="B86" s="59"/>
      <c r="C86" s="59"/>
      <c r="D86" s="59">
        <v>0</v>
      </c>
      <c r="E86" s="59"/>
      <c r="F86" s="59"/>
      <c r="G86" s="59">
        <v>0</v>
      </c>
    </row>
    <row r="87" spans="1:7" x14ac:dyDescent="0.2">
      <c r="A87" s="60" t="s">
        <v>15</v>
      </c>
      <c r="B87" s="59"/>
      <c r="C87" s="59"/>
      <c r="D87" s="59">
        <v>0</v>
      </c>
      <c r="E87" s="59"/>
      <c r="F87" s="59"/>
      <c r="G87" s="59">
        <v>0</v>
      </c>
    </row>
    <row r="88" spans="1:7" x14ac:dyDescent="0.2">
      <c r="A88" s="60" t="s">
        <v>16</v>
      </c>
      <c r="B88" s="59"/>
      <c r="C88" s="59"/>
      <c r="D88" s="59">
        <v>0</v>
      </c>
      <c r="E88" s="59"/>
      <c r="F88" s="59"/>
      <c r="G88" s="59">
        <v>0</v>
      </c>
    </row>
    <row r="89" spans="1:7" x14ac:dyDescent="0.2">
      <c r="A89" s="60" t="s">
        <v>17</v>
      </c>
      <c r="B89" s="59"/>
      <c r="C89" s="59"/>
      <c r="D89" s="59">
        <v>0</v>
      </c>
      <c r="E89" s="59"/>
      <c r="F89" s="59"/>
      <c r="G89" s="59">
        <v>0</v>
      </c>
    </row>
    <row r="90" spans="1:7" x14ac:dyDescent="0.2">
      <c r="A90" s="60" t="s">
        <v>18</v>
      </c>
      <c r="B90" s="59"/>
      <c r="C90" s="59"/>
      <c r="D90" s="59">
        <v>0</v>
      </c>
      <c r="E90" s="59"/>
      <c r="F90" s="59"/>
      <c r="G90" s="59">
        <v>0</v>
      </c>
    </row>
    <row r="91" spans="1:7" x14ac:dyDescent="0.2">
      <c r="A91" s="60" t="s">
        <v>19</v>
      </c>
      <c r="B91" s="59"/>
      <c r="C91" s="59"/>
      <c r="D91" s="59">
        <v>0</v>
      </c>
      <c r="E91" s="59"/>
      <c r="F91" s="59"/>
      <c r="G91" s="59">
        <v>0</v>
      </c>
    </row>
    <row r="92" spans="1:7" x14ac:dyDescent="0.2">
      <c r="A92" s="60" t="s">
        <v>20</v>
      </c>
      <c r="B92" s="59"/>
      <c r="C92" s="59"/>
      <c r="D92" s="59">
        <v>0</v>
      </c>
      <c r="E92" s="59"/>
      <c r="F92" s="59"/>
      <c r="G92" s="59">
        <v>0</v>
      </c>
    </row>
    <row r="93" spans="1:7" x14ac:dyDescent="0.2">
      <c r="A93" s="58" t="s">
        <v>21</v>
      </c>
      <c r="B93" s="59">
        <v>0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</row>
    <row r="94" spans="1:7" x14ac:dyDescent="0.2">
      <c r="A94" s="60" t="s">
        <v>22</v>
      </c>
      <c r="B94" s="59"/>
      <c r="C94" s="59"/>
      <c r="D94" s="59">
        <v>0</v>
      </c>
      <c r="E94" s="59"/>
      <c r="F94" s="59"/>
      <c r="G94" s="59">
        <v>0</v>
      </c>
    </row>
    <row r="95" spans="1:7" x14ac:dyDescent="0.2">
      <c r="A95" s="60" t="s">
        <v>23</v>
      </c>
      <c r="B95" s="59"/>
      <c r="C95" s="59"/>
      <c r="D95" s="59">
        <v>0</v>
      </c>
      <c r="E95" s="59"/>
      <c r="F95" s="59"/>
      <c r="G95" s="59">
        <v>0</v>
      </c>
    </row>
    <row r="96" spans="1:7" x14ac:dyDescent="0.2">
      <c r="A96" s="60" t="s">
        <v>24</v>
      </c>
      <c r="B96" s="59"/>
      <c r="C96" s="59"/>
      <c r="D96" s="59">
        <v>0</v>
      </c>
      <c r="E96" s="59"/>
      <c r="F96" s="59"/>
      <c r="G96" s="59">
        <v>0</v>
      </c>
    </row>
    <row r="97" spans="1:7" x14ac:dyDescent="0.2">
      <c r="A97" s="60" t="s">
        <v>25</v>
      </c>
      <c r="B97" s="59"/>
      <c r="C97" s="59"/>
      <c r="D97" s="59">
        <v>0</v>
      </c>
      <c r="E97" s="59"/>
      <c r="F97" s="59"/>
      <c r="G97" s="59">
        <v>0</v>
      </c>
    </row>
    <row r="98" spans="1:7" x14ac:dyDescent="0.2">
      <c r="A98" s="68" t="s">
        <v>26</v>
      </c>
      <c r="B98" s="59"/>
      <c r="C98" s="59"/>
      <c r="D98" s="59">
        <v>0</v>
      </c>
      <c r="E98" s="59"/>
      <c r="F98" s="59"/>
      <c r="G98" s="59">
        <v>0</v>
      </c>
    </row>
    <row r="99" spans="1:7" x14ac:dyDescent="0.2">
      <c r="A99" s="60" t="s">
        <v>27</v>
      </c>
      <c r="B99" s="59"/>
      <c r="C99" s="59"/>
      <c r="D99" s="59">
        <v>0</v>
      </c>
      <c r="E99" s="59"/>
      <c r="F99" s="59"/>
      <c r="G99" s="59">
        <v>0</v>
      </c>
    </row>
    <row r="100" spans="1:7" x14ac:dyDescent="0.2">
      <c r="A100" s="60" t="s">
        <v>28</v>
      </c>
      <c r="B100" s="59"/>
      <c r="C100" s="59"/>
      <c r="D100" s="59">
        <v>0</v>
      </c>
      <c r="E100" s="59"/>
      <c r="F100" s="59"/>
      <c r="G100" s="59">
        <v>0</v>
      </c>
    </row>
    <row r="101" spans="1:7" x14ac:dyDescent="0.2">
      <c r="A101" s="60" t="s">
        <v>29</v>
      </c>
      <c r="B101" s="59"/>
      <c r="C101" s="59"/>
      <c r="D101" s="59">
        <v>0</v>
      </c>
      <c r="E101" s="59"/>
      <c r="F101" s="59"/>
      <c r="G101" s="59">
        <v>0</v>
      </c>
    </row>
    <row r="102" spans="1:7" x14ac:dyDescent="0.2">
      <c r="A102" s="60" t="s">
        <v>30</v>
      </c>
      <c r="B102" s="59"/>
      <c r="C102" s="59"/>
      <c r="D102" s="59">
        <v>0</v>
      </c>
      <c r="E102" s="59"/>
      <c r="F102" s="59"/>
      <c r="G102" s="59">
        <v>0</v>
      </c>
    </row>
    <row r="103" spans="1:7" x14ac:dyDescent="0.2">
      <c r="A103" s="58" t="s">
        <v>31</v>
      </c>
      <c r="B103" s="59">
        <v>0</v>
      </c>
      <c r="C103" s="59">
        <v>0</v>
      </c>
      <c r="D103" s="59">
        <v>0</v>
      </c>
      <c r="E103" s="59">
        <v>0</v>
      </c>
      <c r="F103" s="59">
        <v>0</v>
      </c>
      <c r="G103" s="59">
        <v>0</v>
      </c>
    </row>
    <row r="104" spans="1:7" x14ac:dyDescent="0.2">
      <c r="A104" s="60" t="s">
        <v>32</v>
      </c>
      <c r="B104" s="59"/>
      <c r="C104" s="59"/>
      <c r="D104" s="59">
        <v>0</v>
      </c>
      <c r="E104" s="59"/>
      <c r="F104" s="59"/>
      <c r="G104" s="59">
        <v>0</v>
      </c>
    </row>
    <row r="105" spans="1:7" x14ac:dyDescent="0.2">
      <c r="A105" s="60" t="s">
        <v>33</v>
      </c>
      <c r="B105" s="59"/>
      <c r="C105" s="59"/>
      <c r="D105" s="59">
        <v>0</v>
      </c>
      <c r="E105" s="59"/>
      <c r="F105" s="59"/>
      <c r="G105" s="59">
        <v>0</v>
      </c>
    </row>
    <row r="106" spans="1:7" x14ac:dyDescent="0.2">
      <c r="A106" s="60" t="s">
        <v>34</v>
      </c>
      <c r="B106" s="59"/>
      <c r="C106" s="59"/>
      <c r="D106" s="59">
        <v>0</v>
      </c>
      <c r="E106" s="59"/>
      <c r="F106" s="59"/>
      <c r="G106" s="59">
        <v>0</v>
      </c>
    </row>
    <row r="107" spans="1:7" x14ac:dyDescent="0.2">
      <c r="A107" s="60" t="s">
        <v>35</v>
      </c>
      <c r="B107" s="59"/>
      <c r="C107" s="59"/>
      <c r="D107" s="59">
        <v>0</v>
      </c>
      <c r="E107" s="59"/>
      <c r="F107" s="59"/>
      <c r="G107" s="59">
        <v>0</v>
      </c>
    </row>
    <row r="108" spans="1:7" x14ac:dyDescent="0.2">
      <c r="A108" s="60" t="s">
        <v>36</v>
      </c>
      <c r="B108" s="59"/>
      <c r="C108" s="59"/>
      <c r="D108" s="59">
        <v>0</v>
      </c>
      <c r="E108" s="59"/>
      <c r="F108" s="59"/>
      <c r="G108" s="59">
        <v>0</v>
      </c>
    </row>
    <row r="109" spans="1:7" x14ac:dyDescent="0.2">
      <c r="A109" s="60" t="s">
        <v>37</v>
      </c>
      <c r="B109" s="59"/>
      <c r="C109" s="59"/>
      <c r="D109" s="59">
        <v>0</v>
      </c>
      <c r="E109" s="59"/>
      <c r="F109" s="59"/>
      <c r="G109" s="59">
        <v>0</v>
      </c>
    </row>
    <row r="110" spans="1:7" x14ac:dyDescent="0.2">
      <c r="A110" s="60" t="s">
        <v>38</v>
      </c>
      <c r="B110" s="59"/>
      <c r="C110" s="59"/>
      <c r="D110" s="59">
        <v>0</v>
      </c>
      <c r="E110" s="59"/>
      <c r="F110" s="59"/>
      <c r="G110" s="59">
        <v>0</v>
      </c>
    </row>
    <row r="111" spans="1:7" x14ac:dyDescent="0.2">
      <c r="A111" s="60" t="s">
        <v>39</v>
      </c>
      <c r="B111" s="59"/>
      <c r="C111" s="59"/>
      <c r="D111" s="59">
        <v>0</v>
      </c>
      <c r="E111" s="59"/>
      <c r="F111" s="59"/>
      <c r="G111" s="59">
        <v>0</v>
      </c>
    </row>
    <row r="112" spans="1:7" x14ac:dyDescent="0.2">
      <c r="A112" s="60" t="s">
        <v>40</v>
      </c>
      <c r="B112" s="59"/>
      <c r="C112" s="59"/>
      <c r="D112" s="59">
        <v>0</v>
      </c>
      <c r="E112" s="59"/>
      <c r="F112" s="59"/>
      <c r="G112" s="59">
        <v>0</v>
      </c>
    </row>
    <row r="113" spans="1:7" x14ac:dyDescent="0.2">
      <c r="A113" s="58" t="s">
        <v>41</v>
      </c>
      <c r="B113" s="59">
        <v>0</v>
      </c>
      <c r="C113" s="59">
        <v>0</v>
      </c>
      <c r="D113" s="59">
        <v>0</v>
      </c>
      <c r="E113" s="59">
        <v>0</v>
      </c>
      <c r="F113" s="59">
        <v>0</v>
      </c>
      <c r="G113" s="59">
        <v>0</v>
      </c>
    </row>
    <row r="114" spans="1:7" x14ac:dyDescent="0.2">
      <c r="A114" s="60" t="s">
        <v>42</v>
      </c>
      <c r="B114" s="59"/>
      <c r="C114" s="59"/>
      <c r="D114" s="59">
        <v>0</v>
      </c>
      <c r="E114" s="59"/>
      <c r="F114" s="59"/>
      <c r="G114" s="59">
        <v>0</v>
      </c>
    </row>
    <row r="115" spans="1:7" x14ac:dyDescent="0.2">
      <c r="A115" s="60" t="s">
        <v>43</v>
      </c>
      <c r="B115" s="59"/>
      <c r="C115" s="59"/>
      <c r="D115" s="59">
        <v>0</v>
      </c>
      <c r="E115" s="59"/>
      <c r="F115" s="59"/>
      <c r="G115" s="59">
        <v>0</v>
      </c>
    </row>
    <row r="116" spans="1:7" x14ac:dyDescent="0.2">
      <c r="A116" s="60" t="s">
        <v>44</v>
      </c>
      <c r="B116" s="59"/>
      <c r="C116" s="59"/>
      <c r="D116" s="59">
        <v>0</v>
      </c>
      <c r="E116" s="59"/>
      <c r="F116" s="59"/>
      <c r="G116" s="59">
        <v>0</v>
      </c>
    </row>
    <row r="117" spans="1:7" x14ac:dyDescent="0.2">
      <c r="A117" s="60" t="s">
        <v>45</v>
      </c>
      <c r="B117" s="59"/>
      <c r="C117" s="59"/>
      <c r="D117" s="59">
        <v>0</v>
      </c>
      <c r="E117" s="59"/>
      <c r="F117" s="59"/>
      <c r="G117" s="59">
        <v>0</v>
      </c>
    </row>
    <row r="118" spans="1:7" x14ac:dyDescent="0.2">
      <c r="A118" s="60" t="s">
        <v>46</v>
      </c>
      <c r="B118" s="59"/>
      <c r="C118" s="59"/>
      <c r="D118" s="59">
        <v>0</v>
      </c>
      <c r="E118" s="59"/>
      <c r="F118" s="59"/>
      <c r="G118" s="59">
        <v>0</v>
      </c>
    </row>
    <row r="119" spans="1:7" x14ac:dyDescent="0.2">
      <c r="A119" s="60" t="s">
        <v>47</v>
      </c>
      <c r="B119" s="59"/>
      <c r="C119" s="59"/>
      <c r="D119" s="59">
        <v>0</v>
      </c>
      <c r="E119" s="59"/>
      <c r="F119" s="59"/>
      <c r="G119" s="59">
        <v>0</v>
      </c>
    </row>
    <row r="120" spans="1:7" x14ac:dyDescent="0.2">
      <c r="A120" s="60" t="s">
        <v>48</v>
      </c>
      <c r="B120" s="59"/>
      <c r="C120" s="59"/>
      <c r="D120" s="59">
        <v>0</v>
      </c>
      <c r="E120" s="59"/>
      <c r="F120" s="59"/>
      <c r="G120" s="59">
        <v>0</v>
      </c>
    </row>
    <row r="121" spans="1:7" x14ac:dyDescent="0.2">
      <c r="A121" s="60" t="s">
        <v>49</v>
      </c>
      <c r="B121" s="59"/>
      <c r="C121" s="59"/>
      <c r="D121" s="59">
        <v>0</v>
      </c>
      <c r="E121" s="59"/>
      <c r="F121" s="59"/>
      <c r="G121" s="59">
        <v>0</v>
      </c>
    </row>
    <row r="122" spans="1:7" x14ac:dyDescent="0.2">
      <c r="A122" s="60" t="s">
        <v>50</v>
      </c>
      <c r="B122" s="59"/>
      <c r="C122" s="59"/>
      <c r="D122" s="59">
        <v>0</v>
      </c>
      <c r="E122" s="59"/>
      <c r="F122" s="59"/>
      <c r="G122" s="59">
        <v>0</v>
      </c>
    </row>
    <row r="123" spans="1:7" x14ac:dyDescent="0.2">
      <c r="A123" s="58" t="s">
        <v>51</v>
      </c>
      <c r="B123" s="59">
        <v>0</v>
      </c>
      <c r="C123" s="59">
        <v>0</v>
      </c>
      <c r="D123" s="59">
        <v>0</v>
      </c>
      <c r="E123" s="59">
        <v>0</v>
      </c>
      <c r="F123" s="59">
        <v>0</v>
      </c>
      <c r="G123" s="59">
        <v>0</v>
      </c>
    </row>
    <row r="124" spans="1:7" x14ac:dyDescent="0.2">
      <c r="A124" s="60" t="s">
        <v>52</v>
      </c>
      <c r="B124" s="59"/>
      <c r="C124" s="59"/>
      <c r="D124" s="59">
        <v>0</v>
      </c>
      <c r="E124" s="59"/>
      <c r="F124" s="59"/>
      <c r="G124" s="59">
        <v>0</v>
      </c>
    </row>
    <row r="125" spans="1:7" x14ac:dyDescent="0.2">
      <c r="A125" s="60" t="s">
        <v>53</v>
      </c>
      <c r="B125" s="59"/>
      <c r="C125" s="59"/>
      <c r="D125" s="59">
        <v>0</v>
      </c>
      <c r="E125" s="59"/>
      <c r="F125" s="59"/>
      <c r="G125" s="59">
        <v>0</v>
      </c>
    </row>
    <row r="126" spans="1:7" x14ac:dyDescent="0.2">
      <c r="A126" s="60" t="s">
        <v>54</v>
      </c>
      <c r="B126" s="59"/>
      <c r="C126" s="59"/>
      <c r="D126" s="59">
        <v>0</v>
      </c>
      <c r="E126" s="59"/>
      <c r="F126" s="59"/>
      <c r="G126" s="59">
        <v>0</v>
      </c>
    </row>
    <row r="127" spans="1:7" x14ac:dyDescent="0.2">
      <c r="A127" s="60" t="s">
        <v>55</v>
      </c>
      <c r="B127" s="59"/>
      <c r="C127" s="59"/>
      <c r="D127" s="59">
        <v>0</v>
      </c>
      <c r="E127" s="59"/>
      <c r="F127" s="59"/>
      <c r="G127" s="59">
        <v>0</v>
      </c>
    </row>
    <row r="128" spans="1:7" x14ac:dyDescent="0.2">
      <c r="A128" s="60" t="s">
        <v>56</v>
      </c>
      <c r="B128" s="59"/>
      <c r="C128" s="59"/>
      <c r="D128" s="59">
        <v>0</v>
      </c>
      <c r="E128" s="59"/>
      <c r="F128" s="59"/>
      <c r="G128" s="59">
        <v>0</v>
      </c>
    </row>
    <row r="129" spans="1:7" x14ac:dyDescent="0.2">
      <c r="A129" s="60" t="s">
        <v>57</v>
      </c>
      <c r="B129" s="59"/>
      <c r="C129" s="59"/>
      <c r="D129" s="59">
        <v>0</v>
      </c>
      <c r="E129" s="59"/>
      <c r="F129" s="59"/>
      <c r="G129" s="59">
        <v>0</v>
      </c>
    </row>
    <row r="130" spans="1:7" x14ac:dyDescent="0.2">
      <c r="A130" s="60" t="s">
        <v>58</v>
      </c>
      <c r="B130" s="59"/>
      <c r="C130" s="59"/>
      <c r="D130" s="59">
        <v>0</v>
      </c>
      <c r="E130" s="59"/>
      <c r="F130" s="59"/>
      <c r="G130" s="59">
        <v>0</v>
      </c>
    </row>
    <row r="131" spans="1:7" x14ac:dyDescent="0.2">
      <c r="A131" s="60" t="s">
        <v>59</v>
      </c>
      <c r="B131" s="59"/>
      <c r="C131" s="59"/>
      <c r="D131" s="59">
        <v>0</v>
      </c>
      <c r="E131" s="59"/>
      <c r="F131" s="59"/>
      <c r="G131" s="59">
        <v>0</v>
      </c>
    </row>
    <row r="132" spans="1:7" x14ac:dyDescent="0.2">
      <c r="A132" s="60" t="s">
        <v>60</v>
      </c>
      <c r="B132" s="59"/>
      <c r="C132" s="59"/>
      <c r="D132" s="59">
        <v>0</v>
      </c>
      <c r="E132" s="59"/>
      <c r="F132" s="59"/>
      <c r="G132" s="59">
        <v>0</v>
      </c>
    </row>
    <row r="133" spans="1:7" x14ac:dyDescent="0.2">
      <c r="A133" s="58" t="s">
        <v>61</v>
      </c>
      <c r="B133" s="59">
        <v>0</v>
      </c>
      <c r="C133" s="59">
        <v>7627232.8399999999</v>
      </c>
      <c r="D133" s="59">
        <v>7627232.8399999999</v>
      </c>
      <c r="E133" s="59">
        <v>4717214.72</v>
      </c>
      <c r="F133" s="59">
        <v>4717214.72</v>
      </c>
      <c r="G133" s="59">
        <v>2910018.12</v>
      </c>
    </row>
    <row r="134" spans="1:7" x14ac:dyDescent="0.2">
      <c r="A134" s="60" t="s">
        <v>62</v>
      </c>
      <c r="B134" s="59">
        <v>0</v>
      </c>
      <c r="C134" s="59">
        <v>7627232.8399999999</v>
      </c>
      <c r="D134" s="59">
        <v>7627232.8399999999</v>
      </c>
      <c r="E134" s="59">
        <v>4717214.72</v>
      </c>
      <c r="F134" s="59">
        <v>4717214.72</v>
      </c>
      <c r="G134" s="59">
        <v>2910018.12</v>
      </c>
    </row>
    <row r="135" spans="1:7" x14ac:dyDescent="0.2">
      <c r="A135" s="60" t="s">
        <v>63</v>
      </c>
      <c r="B135" s="59"/>
      <c r="C135" s="59"/>
      <c r="D135" s="59">
        <v>0</v>
      </c>
      <c r="E135" s="59"/>
      <c r="F135" s="59"/>
      <c r="G135" s="59">
        <v>0</v>
      </c>
    </row>
    <row r="136" spans="1:7" x14ac:dyDescent="0.2">
      <c r="A136" s="60" t="s">
        <v>64</v>
      </c>
      <c r="B136" s="59"/>
      <c r="C136" s="59"/>
      <c r="D136" s="59">
        <v>0</v>
      </c>
      <c r="E136" s="59"/>
      <c r="F136" s="59"/>
      <c r="G136" s="59">
        <v>0</v>
      </c>
    </row>
    <row r="137" spans="1:7" x14ac:dyDescent="0.2">
      <c r="A137" s="58" t="s">
        <v>65</v>
      </c>
      <c r="B137" s="59">
        <v>0</v>
      </c>
      <c r="C137" s="59">
        <v>0</v>
      </c>
      <c r="D137" s="59">
        <v>0</v>
      </c>
      <c r="E137" s="59">
        <v>0</v>
      </c>
      <c r="F137" s="59">
        <v>0</v>
      </c>
      <c r="G137" s="59">
        <v>0</v>
      </c>
    </row>
    <row r="138" spans="1:7" x14ac:dyDescent="0.2">
      <c r="A138" s="60" t="s">
        <v>66</v>
      </c>
      <c r="B138" s="59"/>
      <c r="C138" s="59"/>
      <c r="D138" s="59">
        <v>0</v>
      </c>
      <c r="E138" s="59"/>
      <c r="F138" s="59"/>
      <c r="G138" s="59">
        <v>0</v>
      </c>
    </row>
    <row r="139" spans="1:7" x14ac:dyDescent="0.2">
      <c r="A139" s="60" t="s">
        <v>67</v>
      </c>
      <c r="B139" s="59"/>
      <c r="C139" s="59"/>
      <c r="D139" s="59">
        <v>0</v>
      </c>
      <c r="E139" s="59"/>
      <c r="F139" s="59"/>
      <c r="G139" s="59">
        <v>0</v>
      </c>
    </row>
    <row r="140" spans="1:7" x14ac:dyDescent="0.2">
      <c r="A140" s="60" t="s">
        <v>68</v>
      </c>
      <c r="B140" s="59"/>
      <c r="C140" s="59"/>
      <c r="D140" s="59">
        <v>0</v>
      </c>
      <c r="E140" s="59"/>
      <c r="F140" s="59"/>
      <c r="G140" s="59">
        <v>0</v>
      </c>
    </row>
    <row r="141" spans="1:7" x14ac:dyDescent="0.2">
      <c r="A141" s="60" t="s">
        <v>69</v>
      </c>
      <c r="B141" s="59"/>
      <c r="C141" s="59"/>
      <c r="D141" s="59">
        <v>0</v>
      </c>
      <c r="E141" s="59"/>
      <c r="F141" s="59"/>
      <c r="G141" s="59">
        <v>0</v>
      </c>
    </row>
    <row r="142" spans="1:7" x14ac:dyDescent="0.2">
      <c r="A142" s="60" t="s">
        <v>70</v>
      </c>
      <c r="B142" s="59"/>
      <c r="C142" s="59"/>
      <c r="D142" s="59">
        <v>0</v>
      </c>
      <c r="E142" s="59"/>
      <c r="F142" s="59"/>
      <c r="G142" s="59">
        <v>0</v>
      </c>
    </row>
    <row r="143" spans="1:7" x14ac:dyDescent="0.2">
      <c r="A143" s="60" t="s">
        <v>71</v>
      </c>
      <c r="B143" s="59"/>
      <c r="C143" s="59"/>
      <c r="D143" s="59">
        <v>0</v>
      </c>
      <c r="E143" s="59"/>
      <c r="F143" s="59"/>
      <c r="G143" s="59">
        <v>0</v>
      </c>
    </row>
    <row r="144" spans="1:7" x14ac:dyDescent="0.2">
      <c r="A144" s="60" t="s">
        <v>72</v>
      </c>
      <c r="B144" s="59"/>
      <c r="C144" s="59"/>
      <c r="D144" s="59">
        <v>0</v>
      </c>
      <c r="E144" s="59"/>
      <c r="F144" s="59"/>
      <c r="G144" s="59">
        <v>0</v>
      </c>
    </row>
    <row r="145" spans="1:7" x14ac:dyDescent="0.2">
      <c r="A145" s="60" t="s">
        <v>73</v>
      </c>
      <c r="B145" s="59"/>
      <c r="C145" s="59"/>
      <c r="D145" s="59">
        <v>0</v>
      </c>
      <c r="E145" s="59"/>
      <c r="F145" s="59"/>
      <c r="G145" s="59">
        <v>0</v>
      </c>
    </row>
    <row r="146" spans="1:7" x14ac:dyDescent="0.2">
      <c r="A146" s="58" t="s">
        <v>74</v>
      </c>
      <c r="B146" s="59">
        <v>0</v>
      </c>
      <c r="C146" s="59">
        <v>0</v>
      </c>
      <c r="D146" s="59">
        <v>0</v>
      </c>
      <c r="E146" s="59">
        <v>0</v>
      </c>
      <c r="F146" s="59">
        <v>0</v>
      </c>
      <c r="G146" s="59">
        <v>0</v>
      </c>
    </row>
    <row r="147" spans="1:7" x14ac:dyDescent="0.2">
      <c r="A147" s="60" t="s">
        <v>75</v>
      </c>
      <c r="B147" s="59"/>
      <c r="C147" s="59"/>
      <c r="D147" s="59">
        <v>0</v>
      </c>
      <c r="E147" s="59"/>
      <c r="F147" s="59"/>
      <c r="G147" s="59">
        <v>0</v>
      </c>
    </row>
    <row r="148" spans="1:7" x14ac:dyDescent="0.2">
      <c r="A148" s="60" t="s">
        <v>76</v>
      </c>
      <c r="B148" s="59"/>
      <c r="C148" s="59"/>
      <c r="D148" s="59">
        <v>0</v>
      </c>
      <c r="E148" s="59"/>
      <c r="F148" s="59"/>
      <c r="G148" s="59">
        <v>0</v>
      </c>
    </row>
    <row r="149" spans="1:7" x14ac:dyDescent="0.2">
      <c r="A149" s="60" t="s">
        <v>77</v>
      </c>
      <c r="B149" s="59"/>
      <c r="C149" s="59"/>
      <c r="D149" s="59">
        <v>0</v>
      </c>
      <c r="E149" s="59"/>
      <c r="F149" s="59"/>
      <c r="G149" s="59">
        <v>0</v>
      </c>
    </row>
    <row r="150" spans="1:7" x14ac:dyDescent="0.2">
      <c r="A150" s="58" t="s">
        <v>78</v>
      </c>
      <c r="B150" s="59">
        <v>0</v>
      </c>
      <c r="C150" s="59">
        <v>0</v>
      </c>
      <c r="D150" s="59">
        <v>0</v>
      </c>
      <c r="E150" s="59">
        <v>0</v>
      </c>
      <c r="F150" s="59">
        <v>0</v>
      </c>
      <c r="G150" s="59">
        <v>0</v>
      </c>
    </row>
    <row r="151" spans="1:7" x14ac:dyDescent="0.2">
      <c r="A151" s="60" t="s">
        <v>79</v>
      </c>
      <c r="B151" s="59"/>
      <c r="C151" s="59"/>
      <c r="D151" s="59">
        <v>0</v>
      </c>
      <c r="E151" s="59"/>
      <c r="F151" s="59"/>
      <c r="G151" s="59">
        <v>0</v>
      </c>
    </row>
    <row r="152" spans="1:7" x14ac:dyDescent="0.2">
      <c r="A152" s="60" t="s">
        <v>80</v>
      </c>
      <c r="B152" s="59"/>
      <c r="C152" s="59"/>
      <c r="D152" s="59">
        <v>0</v>
      </c>
      <c r="E152" s="59"/>
      <c r="F152" s="59"/>
      <c r="G152" s="59">
        <v>0</v>
      </c>
    </row>
    <row r="153" spans="1:7" x14ac:dyDescent="0.2">
      <c r="A153" s="60" t="s">
        <v>81</v>
      </c>
      <c r="B153" s="59"/>
      <c r="C153" s="59"/>
      <c r="D153" s="59">
        <v>0</v>
      </c>
      <c r="E153" s="59"/>
      <c r="F153" s="59"/>
      <c r="G153" s="59">
        <v>0</v>
      </c>
    </row>
    <row r="154" spans="1:7" x14ac:dyDescent="0.2">
      <c r="A154" s="68" t="s">
        <v>82</v>
      </c>
      <c r="B154" s="59"/>
      <c r="C154" s="59"/>
      <c r="D154" s="59">
        <v>0</v>
      </c>
      <c r="E154" s="59"/>
      <c r="F154" s="59"/>
      <c r="G154" s="59">
        <v>0</v>
      </c>
    </row>
    <row r="155" spans="1:7" x14ac:dyDescent="0.2">
      <c r="A155" s="60" t="s">
        <v>83</v>
      </c>
      <c r="B155" s="59"/>
      <c r="C155" s="59"/>
      <c r="D155" s="59">
        <v>0</v>
      </c>
      <c r="E155" s="59"/>
      <c r="F155" s="59"/>
      <c r="G155" s="59">
        <v>0</v>
      </c>
    </row>
    <row r="156" spans="1:7" x14ac:dyDescent="0.2">
      <c r="A156" s="60" t="s">
        <v>84</v>
      </c>
      <c r="B156" s="59"/>
      <c r="C156" s="59"/>
      <c r="D156" s="59">
        <v>0</v>
      </c>
      <c r="E156" s="59"/>
      <c r="F156" s="59"/>
      <c r="G156" s="59">
        <v>0</v>
      </c>
    </row>
    <row r="157" spans="1:7" x14ac:dyDescent="0.2">
      <c r="A157" s="60" t="s">
        <v>85</v>
      </c>
      <c r="B157" s="59"/>
      <c r="C157" s="59"/>
      <c r="D157" s="59">
        <v>0</v>
      </c>
      <c r="E157" s="59"/>
      <c r="F157" s="59"/>
      <c r="G157" s="59">
        <v>0</v>
      </c>
    </row>
    <row r="158" spans="1:7" x14ac:dyDescent="0.2">
      <c r="A158" s="69"/>
      <c r="B158" s="65"/>
      <c r="C158" s="65"/>
      <c r="D158" s="65"/>
      <c r="E158" s="65"/>
      <c r="F158" s="65"/>
      <c r="G158" s="65"/>
    </row>
    <row r="159" spans="1:7" x14ac:dyDescent="0.2">
      <c r="A159" s="70" t="s">
        <v>87</v>
      </c>
      <c r="B159" s="57">
        <f>B9+B84</f>
        <v>237715076.74000001</v>
      </c>
      <c r="C159" s="57">
        <f t="shared" ref="C159:G159" si="17">C9+C84</f>
        <v>120484303.67999999</v>
      </c>
      <c r="D159" s="57">
        <f t="shared" si="17"/>
        <v>358199380.41999996</v>
      </c>
      <c r="E159" s="57">
        <f t="shared" si="17"/>
        <v>228653350.14000002</v>
      </c>
      <c r="F159" s="57">
        <f t="shared" si="17"/>
        <v>223646303.86000004</v>
      </c>
      <c r="G159" s="57">
        <f t="shared" si="17"/>
        <v>129546030.28000002</v>
      </c>
    </row>
    <row r="160" spans="1:7" x14ac:dyDescent="0.2">
      <c r="A160" s="31"/>
      <c r="B160" s="71"/>
      <c r="C160" s="71"/>
      <c r="D160" s="71"/>
      <c r="E160" s="71"/>
      <c r="F160" s="71"/>
      <c r="G160" s="7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baseColWidth="10" defaultColWidth="0" defaultRowHeight="12.75" zeroHeight="1" x14ac:dyDescent="0.2"/>
  <cols>
    <col min="1" max="1" width="47.5703125" style="3" bestFit="1" customWidth="1"/>
    <col min="2" max="6" width="14.85546875" style="3" bestFit="1" customWidth="1"/>
    <col min="7" max="7" width="15.28515625" style="3" bestFit="1" customWidth="1"/>
    <col min="8" max="16384" width="10.7109375" style="3" hidden="1"/>
  </cols>
  <sheetData>
    <row r="1" spans="1:7" x14ac:dyDescent="0.2">
      <c r="A1" s="1" t="s">
        <v>88</v>
      </c>
      <c r="B1" s="1"/>
      <c r="C1" s="1"/>
      <c r="D1" s="1"/>
      <c r="E1" s="1"/>
      <c r="F1" s="1"/>
      <c r="G1" s="1"/>
    </row>
    <row r="2" spans="1:7" x14ac:dyDescent="0.2">
      <c r="A2" s="4" t="str">
        <f>ENTE_PUBLICO_A</f>
        <v>COMITÉ MUNICIPAL DE AGUA POTABLE Y ALCANTARILLADO DE SALAMANCA, GTO., Gobierno del Estado de Guanajuato (a)</v>
      </c>
      <c r="B2" s="5"/>
      <c r="C2" s="5"/>
      <c r="D2" s="5"/>
      <c r="E2" s="5"/>
      <c r="F2" s="5"/>
      <c r="G2" s="6"/>
    </row>
    <row r="3" spans="1:7" x14ac:dyDescent="0.2">
      <c r="A3" s="7" t="s">
        <v>1</v>
      </c>
      <c r="B3" s="8"/>
      <c r="C3" s="8"/>
      <c r="D3" s="8"/>
      <c r="E3" s="8"/>
      <c r="F3" s="8"/>
      <c r="G3" s="9"/>
    </row>
    <row r="4" spans="1:7" x14ac:dyDescent="0.2">
      <c r="A4" s="7" t="s">
        <v>89</v>
      </c>
      <c r="B4" s="8"/>
      <c r="C4" s="8"/>
      <c r="D4" s="8"/>
      <c r="E4" s="8"/>
      <c r="F4" s="8"/>
      <c r="G4" s="9"/>
    </row>
    <row r="5" spans="1:7" x14ac:dyDescent="0.2">
      <c r="A5" s="7" t="str">
        <f>TRIMESTRE</f>
        <v>Del 1 de enero al 31 de diciembre de 2022 (b)</v>
      </c>
      <c r="B5" s="8"/>
      <c r="C5" s="8"/>
      <c r="D5" s="8"/>
      <c r="E5" s="8"/>
      <c r="F5" s="8"/>
      <c r="G5" s="9"/>
    </row>
    <row r="6" spans="1:7" x14ac:dyDescent="0.2">
      <c r="A6" s="10" t="s">
        <v>3</v>
      </c>
      <c r="B6" s="11"/>
      <c r="C6" s="11"/>
      <c r="D6" s="11"/>
      <c r="E6" s="11"/>
      <c r="F6" s="11"/>
      <c r="G6" s="12"/>
    </row>
    <row r="7" spans="1:7" x14ac:dyDescent="0.2">
      <c r="A7" s="13" t="s">
        <v>4</v>
      </c>
      <c r="B7" s="48" t="s">
        <v>5</v>
      </c>
      <c r="C7" s="48"/>
      <c r="D7" s="48"/>
      <c r="E7" s="48"/>
      <c r="F7" s="48"/>
      <c r="G7" s="36" t="s">
        <v>6</v>
      </c>
    </row>
    <row r="8" spans="1:7" ht="25.5" x14ac:dyDescent="0.2">
      <c r="A8" s="15"/>
      <c r="B8" s="37" t="s">
        <v>7</v>
      </c>
      <c r="C8" s="16" t="s">
        <v>90</v>
      </c>
      <c r="D8" s="37" t="s">
        <v>91</v>
      </c>
      <c r="E8" s="37" t="s">
        <v>10</v>
      </c>
      <c r="F8" s="37" t="s">
        <v>92</v>
      </c>
      <c r="G8" s="14"/>
    </row>
    <row r="9" spans="1:7" x14ac:dyDescent="0.2">
      <c r="A9" s="19" t="s">
        <v>93</v>
      </c>
      <c r="B9" s="49">
        <f>SUM(B10:GASTO_NE_FIN_01)</f>
        <v>237715076.74000001</v>
      </c>
      <c r="C9" s="49">
        <f>SUM(C10:GASTO_NE_FIN_02)</f>
        <v>112857070.84</v>
      </c>
      <c r="D9" s="49">
        <f>SUM(D10:GASTO_NE_FIN_03)</f>
        <v>350572147.58000004</v>
      </c>
      <c r="E9" s="49">
        <f>SUM(E10:GASTO_NE_FIN_04)</f>
        <v>223936135.41999999</v>
      </c>
      <c r="F9" s="49">
        <f>SUM(F10:GASTO_NE_FIN_05)</f>
        <v>218929089.13999999</v>
      </c>
      <c r="G9" s="49">
        <f>SUM(G10:GASTO_NE_FIN_06)</f>
        <v>126636012.16000003</v>
      </c>
    </row>
    <row r="10" spans="1:7" s="29" customFormat="1" x14ac:dyDescent="0.2">
      <c r="A10" s="50">
        <v>3112</v>
      </c>
      <c r="B10" s="51">
        <v>237715076.74000001</v>
      </c>
      <c r="C10" s="51">
        <v>0</v>
      </c>
      <c r="D10" s="51">
        <f>B10+C10</f>
        <v>237715076.74000001</v>
      </c>
      <c r="E10" s="51">
        <v>223936135.41999999</v>
      </c>
      <c r="F10" s="51">
        <v>218929089.13999999</v>
      </c>
      <c r="G10" s="51">
        <f>D10-E10</f>
        <v>13778941.320000023</v>
      </c>
    </row>
    <row r="11" spans="1:7" s="29" customFormat="1" x14ac:dyDescent="0.2">
      <c r="A11" s="50">
        <v>3112</v>
      </c>
      <c r="B11" s="51">
        <v>0</v>
      </c>
      <c r="C11" s="51">
        <v>112857070.84</v>
      </c>
      <c r="D11" s="51">
        <f t="shared" ref="D11:D17" si="0">B11+C11</f>
        <v>112857070.84</v>
      </c>
      <c r="E11" s="51">
        <v>0</v>
      </c>
      <c r="F11" s="51">
        <v>0</v>
      </c>
      <c r="G11" s="51">
        <f t="shared" ref="G11:G17" si="1">D11-E11</f>
        <v>112857070.84</v>
      </c>
    </row>
    <row r="12" spans="1:7" s="29" customFormat="1" x14ac:dyDescent="0.2">
      <c r="A12" s="50" t="s">
        <v>94</v>
      </c>
      <c r="B12" s="51"/>
      <c r="C12" s="51"/>
      <c r="D12" s="51">
        <f t="shared" si="0"/>
        <v>0</v>
      </c>
      <c r="E12" s="51"/>
      <c r="F12" s="51"/>
      <c r="G12" s="51">
        <f t="shared" si="1"/>
        <v>0</v>
      </c>
    </row>
    <row r="13" spans="1:7" s="29" customFormat="1" x14ac:dyDescent="0.2">
      <c r="A13" s="50" t="s">
        <v>95</v>
      </c>
      <c r="B13" s="52"/>
      <c r="C13" s="52"/>
      <c r="D13" s="52">
        <f t="shared" si="0"/>
        <v>0</v>
      </c>
      <c r="E13" s="52"/>
      <c r="F13" s="52"/>
      <c r="G13" s="52">
        <f t="shared" si="1"/>
        <v>0</v>
      </c>
    </row>
    <row r="14" spans="1:7" s="29" customFormat="1" x14ac:dyDescent="0.2">
      <c r="A14" s="50" t="s">
        <v>96</v>
      </c>
      <c r="B14" s="52"/>
      <c r="C14" s="52"/>
      <c r="D14" s="52">
        <f t="shared" si="0"/>
        <v>0</v>
      </c>
      <c r="E14" s="52"/>
      <c r="F14" s="52"/>
      <c r="G14" s="52">
        <f t="shared" si="1"/>
        <v>0</v>
      </c>
    </row>
    <row r="15" spans="1:7" s="29" customFormat="1" x14ac:dyDescent="0.2">
      <c r="A15" s="50" t="s">
        <v>97</v>
      </c>
      <c r="B15" s="52"/>
      <c r="C15" s="52"/>
      <c r="D15" s="52">
        <f t="shared" si="0"/>
        <v>0</v>
      </c>
      <c r="E15" s="52"/>
      <c r="F15" s="52"/>
      <c r="G15" s="52">
        <f t="shared" si="1"/>
        <v>0</v>
      </c>
    </row>
    <row r="16" spans="1:7" s="29" customFormat="1" x14ac:dyDescent="0.2">
      <c r="A16" s="50" t="s">
        <v>98</v>
      </c>
      <c r="B16" s="52"/>
      <c r="C16" s="52"/>
      <c r="D16" s="52">
        <f t="shared" si="0"/>
        <v>0</v>
      </c>
      <c r="E16" s="52"/>
      <c r="F16" s="52"/>
      <c r="G16" s="52">
        <f t="shared" si="1"/>
        <v>0</v>
      </c>
    </row>
    <row r="17" spans="1:7" s="29" customFormat="1" x14ac:dyDescent="0.2">
      <c r="A17" s="50" t="s">
        <v>99</v>
      </c>
      <c r="B17" s="52"/>
      <c r="C17" s="52"/>
      <c r="D17" s="52">
        <f t="shared" si="0"/>
        <v>0</v>
      </c>
      <c r="E17" s="52"/>
      <c r="F17" s="52"/>
      <c r="G17" s="52">
        <f t="shared" si="1"/>
        <v>0</v>
      </c>
    </row>
    <row r="18" spans="1:7" x14ac:dyDescent="0.2">
      <c r="A18" s="53" t="s">
        <v>100</v>
      </c>
      <c r="B18" s="26"/>
      <c r="C18" s="26"/>
      <c r="D18" s="26"/>
      <c r="E18" s="26"/>
      <c r="F18" s="26"/>
      <c r="G18" s="26"/>
    </row>
    <row r="19" spans="1:7" s="29" customFormat="1" x14ac:dyDescent="0.2">
      <c r="A19" s="30" t="s">
        <v>101</v>
      </c>
      <c r="B19" s="54">
        <f>SUM(B20:GASTO_E_FIN_01)</f>
        <v>0</v>
      </c>
      <c r="C19" s="54">
        <f>SUM(C20:GASTO_E_FIN_02)</f>
        <v>7627232.8399999999</v>
      </c>
      <c r="D19" s="54">
        <f>SUM(D20:GASTO_E_FIN_03)</f>
        <v>7627232.8399999999</v>
      </c>
      <c r="E19" s="54">
        <f>SUM(E20:GASTO_E_FIN_04)</f>
        <v>4717214.72</v>
      </c>
      <c r="F19" s="54">
        <f>SUM(F20:GASTO_E_FIN_05)</f>
        <v>4717214.72</v>
      </c>
      <c r="G19" s="54">
        <f>SUM(G20:GASTO_E_FIN_06)</f>
        <v>2910018.12</v>
      </c>
    </row>
    <row r="20" spans="1:7" s="29" customFormat="1" x14ac:dyDescent="0.2">
      <c r="A20" s="50">
        <f>A11</f>
        <v>3112</v>
      </c>
      <c r="B20" s="51">
        <v>0</v>
      </c>
      <c r="C20" s="51">
        <v>7627232.8399999999</v>
      </c>
      <c r="D20" s="51">
        <v>7627232.8399999999</v>
      </c>
      <c r="E20" s="51">
        <v>4717214.72</v>
      </c>
      <c r="F20" s="51">
        <v>4717214.72</v>
      </c>
      <c r="G20" s="51">
        <v>2910018.12</v>
      </c>
    </row>
    <row r="21" spans="1:7" s="29" customFormat="1" x14ac:dyDescent="0.2">
      <c r="A21" s="50" t="s">
        <v>102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</row>
    <row r="22" spans="1:7" s="29" customFormat="1" x14ac:dyDescent="0.2">
      <c r="A22" s="50" t="s">
        <v>94</v>
      </c>
      <c r="B22" s="52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</row>
    <row r="23" spans="1:7" s="29" customFormat="1" x14ac:dyDescent="0.2">
      <c r="A23" s="50" t="s">
        <v>95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</row>
    <row r="24" spans="1:7" s="29" customFormat="1" x14ac:dyDescent="0.2">
      <c r="A24" s="50" t="s">
        <v>96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</row>
    <row r="25" spans="1:7" s="29" customFormat="1" x14ac:dyDescent="0.2">
      <c r="A25" s="50" t="s">
        <v>97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</row>
    <row r="26" spans="1:7" s="29" customFormat="1" x14ac:dyDescent="0.2">
      <c r="A26" s="50" t="s">
        <v>98</v>
      </c>
      <c r="B26" s="52"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</row>
    <row r="27" spans="1:7" s="29" customFormat="1" x14ac:dyDescent="0.2">
      <c r="A27" s="50" t="s">
        <v>99</v>
      </c>
      <c r="B27" s="52">
        <v>0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</row>
    <row r="28" spans="1:7" x14ac:dyDescent="0.2">
      <c r="A28" s="53" t="s">
        <v>100</v>
      </c>
      <c r="B28" s="26"/>
      <c r="C28" s="26"/>
      <c r="D28" s="26"/>
      <c r="E28" s="26"/>
      <c r="F28" s="26"/>
      <c r="G28" s="26"/>
    </row>
    <row r="29" spans="1:7" x14ac:dyDescent="0.2">
      <c r="A29" s="30" t="s">
        <v>87</v>
      </c>
      <c r="B29" s="54">
        <f>GASTO_NE_T1+GASTO_E_T1</f>
        <v>237715076.74000001</v>
      </c>
      <c r="C29" s="54">
        <f>GASTO_NE_T2+GASTO_E_T2</f>
        <v>120484303.68000001</v>
      </c>
      <c r="D29" s="54">
        <f>GASTO_NE_T3+GASTO_E_T3</f>
        <v>358199380.42000002</v>
      </c>
      <c r="E29" s="54">
        <f>GASTO_NE_T4+GASTO_E_T4</f>
        <v>228653350.13999999</v>
      </c>
      <c r="F29" s="54">
        <f>GASTO_NE_T5+GASTO_E_T5</f>
        <v>223646303.85999998</v>
      </c>
      <c r="G29" s="54">
        <f>GASTO_NE_T6+GASTO_E_T6</f>
        <v>129546030.28000003</v>
      </c>
    </row>
    <row r="30" spans="1:7" x14ac:dyDescent="0.2">
      <c r="A30" s="31"/>
      <c r="B30" s="31"/>
      <c r="C30" s="31"/>
      <c r="D30" s="31"/>
      <c r="E30" s="31"/>
      <c r="F30" s="31"/>
      <c r="G30" s="3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workbookViewId="0">
      <selection activeCell="A11" sqref="A11"/>
    </sheetView>
  </sheetViews>
  <sheetFormatPr baseColWidth="10" defaultColWidth="0" defaultRowHeight="12.75" zeroHeight="1" x14ac:dyDescent="0.2"/>
  <cols>
    <col min="1" max="1" width="72.7109375" style="3" bestFit="1" customWidth="1"/>
    <col min="2" max="2" width="14.85546875" style="3" bestFit="1" customWidth="1"/>
    <col min="3" max="3" width="14.42578125" style="3" bestFit="1" customWidth="1"/>
    <col min="4" max="6" width="14.85546875" style="3" bestFit="1" customWidth="1"/>
    <col min="7" max="7" width="15.85546875" style="3" bestFit="1" customWidth="1"/>
    <col min="8" max="8" width="0" style="3" hidden="1" customWidth="1"/>
    <col min="9" max="16383" width="10.85546875" style="3" hidden="1"/>
    <col min="16384" max="16384" width="2.28515625" style="3" hidden="1" customWidth="1"/>
  </cols>
  <sheetData>
    <row r="1" spans="1:7" x14ac:dyDescent="0.2">
      <c r="A1" s="34" t="s">
        <v>103</v>
      </c>
      <c r="B1" s="35"/>
      <c r="C1" s="35"/>
      <c r="D1" s="35"/>
      <c r="E1" s="35"/>
      <c r="F1" s="35"/>
      <c r="G1" s="35"/>
    </row>
    <row r="2" spans="1:7" x14ac:dyDescent="0.2">
      <c r="A2" s="4" t="str">
        <f>ENTE_PUBLICO_A</f>
        <v>COMITÉ MUNICIPAL DE AGUA POTABLE Y ALCANTARILLADO DE SALAMANCA, GTO., Gobierno del Estado de Guanajuato (a)</v>
      </c>
      <c r="B2" s="5"/>
      <c r="C2" s="5"/>
      <c r="D2" s="5"/>
      <c r="E2" s="5"/>
      <c r="F2" s="5"/>
      <c r="G2" s="6"/>
    </row>
    <row r="3" spans="1:7" x14ac:dyDescent="0.2">
      <c r="A3" s="7" t="s">
        <v>104</v>
      </c>
      <c r="B3" s="8"/>
      <c r="C3" s="8"/>
      <c r="D3" s="8"/>
      <c r="E3" s="8"/>
      <c r="F3" s="8"/>
      <c r="G3" s="9"/>
    </row>
    <row r="4" spans="1:7" x14ac:dyDescent="0.2">
      <c r="A4" s="7" t="s">
        <v>105</v>
      </c>
      <c r="B4" s="8"/>
      <c r="C4" s="8"/>
      <c r="D4" s="8"/>
      <c r="E4" s="8"/>
      <c r="F4" s="8"/>
      <c r="G4" s="9"/>
    </row>
    <row r="5" spans="1:7" x14ac:dyDescent="0.2">
      <c r="A5" s="7" t="str">
        <f>TRIMESTRE</f>
        <v>Del 1 de enero al 31 de diciembre de 2022 (b)</v>
      </c>
      <c r="B5" s="8"/>
      <c r="C5" s="8"/>
      <c r="D5" s="8"/>
      <c r="E5" s="8"/>
      <c r="F5" s="8"/>
      <c r="G5" s="9"/>
    </row>
    <row r="6" spans="1:7" x14ac:dyDescent="0.2">
      <c r="A6" s="10" t="s">
        <v>3</v>
      </c>
      <c r="B6" s="11"/>
      <c r="C6" s="11"/>
      <c r="D6" s="11"/>
      <c r="E6" s="11"/>
      <c r="F6" s="11"/>
      <c r="G6" s="12"/>
    </row>
    <row r="7" spans="1:7" x14ac:dyDescent="0.2">
      <c r="A7" s="8" t="s">
        <v>4</v>
      </c>
      <c r="B7" s="10" t="s">
        <v>5</v>
      </c>
      <c r="C7" s="11"/>
      <c r="D7" s="11"/>
      <c r="E7" s="11"/>
      <c r="F7" s="12"/>
      <c r="G7" s="36" t="s">
        <v>106</v>
      </c>
    </row>
    <row r="8" spans="1:7" ht="25.5" x14ac:dyDescent="0.2">
      <c r="A8" s="8"/>
      <c r="B8" s="37" t="s">
        <v>7</v>
      </c>
      <c r="C8" s="16" t="s">
        <v>107</v>
      </c>
      <c r="D8" s="37" t="s">
        <v>9</v>
      </c>
      <c r="E8" s="37" t="s">
        <v>10</v>
      </c>
      <c r="F8" s="38" t="s">
        <v>92</v>
      </c>
      <c r="G8" s="14"/>
    </row>
    <row r="9" spans="1:7" x14ac:dyDescent="0.2">
      <c r="A9" s="19" t="s">
        <v>108</v>
      </c>
      <c r="B9" s="39">
        <f>SUM(B10,B19,B27,B37)</f>
        <v>237715076.74000001</v>
      </c>
      <c r="C9" s="39">
        <f t="shared" ref="C9:G9" si="0">SUM(C10,C19,C27,C37)</f>
        <v>112857070.84</v>
      </c>
      <c r="D9" s="39">
        <f t="shared" si="0"/>
        <v>350572147.57999998</v>
      </c>
      <c r="E9" s="39">
        <f t="shared" si="0"/>
        <v>223936135.42000002</v>
      </c>
      <c r="F9" s="39">
        <f t="shared" si="0"/>
        <v>218929089.14000002</v>
      </c>
      <c r="G9" s="39">
        <f t="shared" si="0"/>
        <v>126636012.15999997</v>
      </c>
    </row>
    <row r="10" spans="1:7" x14ac:dyDescent="0.2">
      <c r="A10" s="21" t="s">
        <v>109</v>
      </c>
      <c r="B10" s="40">
        <f>SUM(B11:B18)</f>
        <v>0</v>
      </c>
      <c r="C10" s="40">
        <f t="shared" ref="C10:F10" si="1">SUM(C11:C18)</f>
        <v>0</v>
      </c>
      <c r="D10" s="40">
        <f t="shared" si="1"/>
        <v>0</v>
      </c>
      <c r="E10" s="40">
        <f t="shared" si="1"/>
        <v>0</v>
      </c>
      <c r="F10" s="40">
        <f t="shared" si="1"/>
        <v>0</v>
      </c>
      <c r="G10" s="40">
        <f>SUM(G11:G18)</f>
        <v>0</v>
      </c>
    </row>
    <row r="11" spans="1:7" x14ac:dyDescent="0.2">
      <c r="A11" s="24" t="s">
        <v>110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2">
      <c r="A12" s="24" t="s">
        <v>111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">
      <c r="A13" s="24" t="s">
        <v>112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">
      <c r="A14" s="24" t="s">
        <v>113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">
      <c r="A15" s="24" t="s">
        <v>114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2">
      <c r="A16" s="24" t="s">
        <v>115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">
      <c r="A17" s="24" t="s">
        <v>116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">
      <c r="A18" s="24" t="s">
        <v>117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">
      <c r="A19" s="21" t="s">
        <v>118</v>
      </c>
      <c r="B19" s="40">
        <f>SUM(B20:B26)</f>
        <v>237715076.74000001</v>
      </c>
      <c r="C19" s="40">
        <f t="shared" ref="C19:F19" si="2">SUM(C20:C26)</f>
        <v>112857070.84</v>
      </c>
      <c r="D19" s="40">
        <f t="shared" si="2"/>
        <v>350572147.57999998</v>
      </c>
      <c r="E19" s="40">
        <f t="shared" si="2"/>
        <v>223936135.42000002</v>
      </c>
      <c r="F19" s="40">
        <f t="shared" si="2"/>
        <v>218929089.14000002</v>
      </c>
      <c r="G19" s="40">
        <f>SUM(G20:G26)</f>
        <v>126636012.15999997</v>
      </c>
    </row>
    <row r="20" spans="1:7" x14ac:dyDescent="0.2">
      <c r="A20" s="24" t="s">
        <v>119</v>
      </c>
      <c r="B20" s="41">
        <v>40557021.710000001</v>
      </c>
      <c r="C20" s="41">
        <v>49770305.359999999</v>
      </c>
      <c r="D20" s="41">
        <f t="shared" ref="D20:D26" si="3">B20+C20</f>
        <v>90327327.069999993</v>
      </c>
      <c r="E20" s="41">
        <v>49748785.590000004</v>
      </c>
      <c r="F20" s="41">
        <v>49279491.68</v>
      </c>
      <c r="G20" s="41">
        <f t="shared" ref="G20:G26" si="4">D20-E20</f>
        <v>40578541.479999989</v>
      </c>
    </row>
    <row r="21" spans="1:7" x14ac:dyDescent="0.2">
      <c r="A21" s="24" t="s">
        <v>120</v>
      </c>
      <c r="B21" s="41">
        <v>197158055.03</v>
      </c>
      <c r="C21" s="41">
        <v>63086765.479999997</v>
      </c>
      <c r="D21" s="41">
        <f t="shared" si="3"/>
        <v>260244820.50999999</v>
      </c>
      <c r="E21" s="41">
        <v>174187349.83000001</v>
      </c>
      <c r="F21" s="41">
        <v>169649597.46000001</v>
      </c>
      <c r="G21" s="41">
        <f t="shared" si="4"/>
        <v>86057470.679999977</v>
      </c>
    </row>
    <row r="22" spans="1:7" x14ac:dyDescent="0.2">
      <c r="A22" s="24" t="s">
        <v>121</v>
      </c>
      <c r="B22" s="40"/>
      <c r="C22" s="40"/>
      <c r="D22" s="40">
        <f t="shared" si="3"/>
        <v>0</v>
      </c>
      <c r="E22" s="40"/>
      <c r="F22" s="40"/>
      <c r="G22" s="40">
        <f t="shared" si="4"/>
        <v>0</v>
      </c>
    </row>
    <row r="23" spans="1:7" x14ac:dyDescent="0.2">
      <c r="A23" s="24" t="s">
        <v>122</v>
      </c>
      <c r="B23" s="40"/>
      <c r="C23" s="40"/>
      <c r="D23" s="40">
        <f t="shared" si="3"/>
        <v>0</v>
      </c>
      <c r="E23" s="40"/>
      <c r="F23" s="40"/>
      <c r="G23" s="40">
        <f t="shared" si="4"/>
        <v>0</v>
      </c>
    </row>
    <row r="24" spans="1:7" x14ac:dyDescent="0.2">
      <c r="A24" s="24" t="s">
        <v>123</v>
      </c>
      <c r="B24" s="40"/>
      <c r="C24" s="40"/>
      <c r="D24" s="40">
        <f t="shared" si="3"/>
        <v>0</v>
      </c>
      <c r="E24" s="40"/>
      <c r="F24" s="40"/>
      <c r="G24" s="40">
        <f t="shared" si="4"/>
        <v>0</v>
      </c>
    </row>
    <row r="25" spans="1:7" x14ac:dyDescent="0.2">
      <c r="A25" s="24" t="s">
        <v>124</v>
      </c>
      <c r="B25" s="40"/>
      <c r="C25" s="40"/>
      <c r="D25" s="40">
        <f t="shared" si="3"/>
        <v>0</v>
      </c>
      <c r="E25" s="40"/>
      <c r="F25" s="40"/>
      <c r="G25" s="40">
        <f t="shared" si="4"/>
        <v>0</v>
      </c>
    </row>
    <row r="26" spans="1:7" x14ac:dyDescent="0.2">
      <c r="A26" s="24" t="s">
        <v>125</v>
      </c>
      <c r="B26" s="40"/>
      <c r="C26" s="40"/>
      <c r="D26" s="40">
        <f t="shared" si="3"/>
        <v>0</v>
      </c>
      <c r="E26" s="40"/>
      <c r="F26" s="40"/>
      <c r="G26" s="40">
        <f t="shared" si="4"/>
        <v>0</v>
      </c>
    </row>
    <row r="27" spans="1:7" x14ac:dyDescent="0.2">
      <c r="A27" s="21" t="s">
        <v>126</v>
      </c>
      <c r="B27" s="40">
        <f>SUM(B28:B36)</f>
        <v>0</v>
      </c>
      <c r="C27" s="40">
        <f t="shared" ref="C27:F27" si="5">SUM(C28:C36)</f>
        <v>0</v>
      </c>
      <c r="D27" s="40">
        <f t="shared" si="5"/>
        <v>0</v>
      </c>
      <c r="E27" s="40">
        <f t="shared" si="5"/>
        <v>0</v>
      </c>
      <c r="F27" s="40">
        <f t="shared" si="5"/>
        <v>0</v>
      </c>
      <c r="G27" s="40">
        <f>SUM(G28:G36)</f>
        <v>0</v>
      </c>
    </row>
    <row r="28" spans="1:7" x14ac:dyDescent="0.2">
      <c r="A28" s="42" t="s">
        <v>127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2">
      <c r="A29" s="24" t="s">
        <v>128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2">
      <c r="A30" s="24" t="s">
        <v>129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2">
      <c r="A31" s="24" t="s">
        <v>130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7" x14ac:dyDescent="0.2">
      <c r="A32" s="24" t="s">
        <v>131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</row>
    <row r="33" spans="1:7" x14ac:dyDescent="0.2">
      <c r="A33" s="24" t="s">
        <v>132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</row>
    <row r="34" spans="1:7" x14ac:dyDescent="0.2">
      <c r="A34" s="24" t="s">
        <v>133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x14ac:dyDescent="0.2">
      <c r="A35" s="24" t="s">
        <v>134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">
      <c r="A36" s="24" t="s">
        <v>135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</row>
    <row r="37" spans="1:7" ht="25.5" x14ac:dyDescent="0.2">
      <c r="A37" s="25" t="s">
        <v>136</v>
      </c>
      <c r="B37" s="40">
        <f>SUM(B38:B41)</f>
        <v>0</v>
      </c>
      <c r="C37" s="40">
        <f t="shared" ref="C37:F37" si="6">SUM(C38:C41)</f>
        <v>0</v>
      </c>
      <c r="D37" s="40">
        <f t="shared" si="6"/>
        <v>0</v>
      </c>
      <c r="E37" s="40">
        <f t="shared" si="6"/>
        <v>0</v>
      </c>
      <c r="F37" s="40">
        <f t="shared" si="6"/>
        <v>0</v>
      </c>
      <c r="G37" s="40">
        <f>SUM(G38:G41)</f>
        <v>0</v>
      </c>
    </row>
    <row r="38" spans="1:7" x14ac:dyDescent="0.2">
      <c r="A38" s="42" t="s">
        <v>137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</row>
    <row r="39" spans="1:7" ht="25.5" x14ac:dyDescent="0.2">
      <c r="A39" s="42" t="s">
        <v>138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</row>
    <row r="40" spans="1:7" x14ac:dyDescent="0.2">
      <c r="A40" s="42" t="s">
        <v>139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</row>
    <row r="41" spans="1:7" x14ac:dyDescent="0.2">
      <c r="A41" s="42" t="s">
        <v>140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</row>
    <row r="42" spans="1:7" x14ac:dyDescent="0.2">
      <c r="A42" s="42"/>
      <c r="B42" s="40"/>
      <c r="C42" s="40"/>
      <c r="D42" s="40"/>
      <c r="E42" s="40"/>
      <c r="F42" s="40"/>
      <c r="G42" s="40"/>
    </row>
    <row r="43" spans="1:7" x14ac:dyDescent="0.2">
      <c r="A43" s="30" t="s">
        <v>141</v>
      </c>
      <c r="B43" s="43">
        <f>SUM(B44,B53,B61,B71)</f>
        <v>0</v>
      </c>
      <c r="C43" s="43">
        <f t="shared" ref="C43:G43" si="7">SUM(C44,C53,C61,C71)</f>
        <v>7627232.8399999999</v>
      </c>
      <c r="D43" s="43">
        <f t="shared" si="7"/>
        <v>7627232.8399999999</v>
      </c>
      <c r="E43" s="43">
        <f t="shared" si="7"/>
        <v>4717214.72</v>
      </c>
      <c r="F43" s="43">
        <f t="shared" si="7"/>
        <v>4717214.72</v>
      </c>
      <c r="G43" s="43">
        <f t="shared" si="7"/>
        <v>2910018.12</v>
      </c>
    </row>
    <row r="44" spans="1:7" x14ac:dyDescent="0.2">
      <c r="A44" s="21" t="s">
        <v>142</v>
      </c>
      <c r="B44" s="40">
        <f>SUM(B45:B52)</f>
        <v>0</v>
      </c>
      <c r="C44" s="40">
        <f t="shared" ref="C44:G44" si="8">SUM(C45:C52)</f>
        <v>0</v>
      </c>
      <c r="D44" s="40">
        <f t="shared" si="8"/>
        <v>0</v>
      </c>
      <c r="E44" s="40">
        <f t="shared" si="8"/>
        <v>0</v>
      </c>
      <c r="F44" s="40">
        <f t="shared" si="8"/>
        <v>0</v>
      </c>
      <c r="G44" s="40">
        <f t="shared" si="8"/>
        <v>0</v>
      </c>
    </row>
    <row r="45" spans="1:7" x14ac:dyDescent="0.2">
      <c r="A45" s="42" t="s">
        <v>110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</row>
    <row r="46" spans="1:7" x14ac:dyDescent="0.2">
      <c r="A46" s="42" t="s">
        <v>111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</row>
    <row r="47" spans="1:7" x14ac:dyDescent="0.2">
      <c r="A47" s="42" t="s">
        <v>112</v>
      </c>
      <c r="B47" s="40">
        <v>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</row>
    <row r="48" spans="1:7" x14ac:dyDescent="0.2">
      <c r="A48" s="42" t="s">
        <v>113</v>
      </c>
      <c r="B48" s="40">
        <v>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</row>
    <row r="49" spans="1:7" x14ac:dyDescent="0.2">
      <c r="A49" s="42" t="s">
        <v>114</v>
      </c>
      <c r="B49" s="40">
        <v>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</row>
    <row r="50" spans="1:7" x14ac:dyDescent="0.2">
      <c r="A50" s="42" t="s">
        <v>115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</row>
    <row r="51" spans="1:7" x14ac:dyDescent="0.2">
      <c r="A51" s="42" t="s">
        <v>116</v>
      </c>
      <c r="B51" s="40"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</row>
    <row r="52" spans="1:7" x14ac:dyDescent="0.2">
      <c r="A52" s="42" t="s">
        <v>117</v>
      </c>
      <c r="B52" s="40">
        <v>0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</row>
    <row r="53" spans="1:7" x14ac:dyDescent="0.2">
      <c r="A53" s="21" t="s">
        <v>118</v>
      </c>
      <c r="B53" s="40">
        <f>SUM(B54:B60)</f>
        <v>0</v>
      </c>
      <c r="C53" s="40">
        <f t="shared" ref="C53:G53" si="9">SUM(C54:C60)</f>
        <v>7627232.8399999999</v>
      </c>
      <c r="D53" s="40">
        <f t="shared" si="9"/>
        <v>7627232.8399999999</v>
      </c>
      <c r="E53" s="40">
        <f t="shared" si="9"/>
        <v>4717214.72</v>
      </c>
      <c r="F53" s="40">
        <f t="shared" si="9"/>
        <v>4717214.72</v>
      </c>
      <c r="G53" s="40">
        <f t="shared" si="9"/>
        <v>2910018.12</v>
      </c>
    </row>
    <row r="54" spans="1:7" x14ac:dyDescent="0.2">
      <c r="A54" s="42" t="s">
        <v>119</v>
      </c>
      <c r="B54" s="41">
        <v>0</v>
      </c>
      <c r="C54" s="41">
        <v>3211466.46</v>
      </c>
      <c r="D54" s="41">
        <f t="shared" ref="D54:D60" si="10">B54+C54</f>
        <v>3211466.46</v>
      </c>
      <c r="E54" s="41">
        <v>1666787.43</v>
      </c>
      <c r="F54" s="41">
        <v>1666787.43</v>
      </c>
      <c r="G54" s="41">
        <f t="shared" ref="G54:G60" si="11">D54-E54</f>
        <v>1544679.03</v>
      </c>
    </row>
    <row r="55" spans="1:7" x14ac:dyDescent="0.2">
      <c r="A55" s="42" t="s">
        <v>120</v>
      </c>
      <c r="B55" s="41">
        <v>0</v>
      </c>
      <c r="C55" s="41">
        <v>4415766.38</v>
      </c>
      <c r="D55" s="41">
        <f t="shared" si="10"/>
        <v>4415766.38</v>
      </c>
      <c r="E55" s="41">
        <v>3050427.29</v>
      </c>
      <c r="F55" s="41">
        <v>3050427.29</v>
      </c>
      <c r="G55" s="41">
        <f t="shared" si="11"/>
        <v>1365339.0899999999</v>
      </c>
    </row>
    <row r="56" spans="1:7" x14ac:dyDescent="0.2">
      <c r="A56" s="42" t="s">
        <v>121</v>
      </c>
      <c r="B56" s="40"/>
      <c r="C56" s="40"/>
      <c r="D56" s="40">
        <f t="shared" si="10"/>
        <v>0</v>
      </c>
      <c r="E56" s="40"/>
      <c r="F56" s="40"/>
      <c r="G56" s="40">
        <f t="shared" si="11"/>
        <v>0</v>
      </c>
    </row>
    <row r="57" spans="1:7" x14ac:dyDescent="0.2">
      <c r="A57" s="44" t="s">
        <v>122</v>
      </c>
      <c r="B57" s="40"/>
      <c r="C57" s="40"/>
      <c r="D57" s="40">
        <f t="shared" si="10"/>
        <v>0</v>
      </c>
      <c r="E57" s="40"/>
      <c r="F57" s="40"/>
      <c r="G57" s="40">
        <f t="shared" si="11"/>
        <v>0</v>
      </c>
    </row>
    <row r="58" spans="1:7" x14ac:dyDescent="0.2">
      <c r="A58" s="42" t="s">
        <v>123</v>
      </c>
      <c r="B58" s="40"/>
      <c r="C58" s="40"/>
      <c r="D58" s="40">
        <f t="shared" si="10"/>
        <v>0</v>
      </c>
      <c r="E58" s="40"/>
      <c r="F58" s="40"/>
      <c r="G58" s="40">
        <f t="shared" si="11"/>
        <v>0</v>
      </c>
    </row>
    <row r="59" spans="1:7" x14ac:dyDescent="0.2">
      <c r="A59" s="42" t="s">
        <v>124</v>
      </c>
      <c r="B59" s="40"/>
      <c r="C59" s="40"/>
      <c r="D59" s="40">
        <f t="shared" si="10"/>
        <v>0</v>
      </c>
      <c r="E59" s="40"/>
      <c r="F59" s="40"/>
      <c r="G59" s="40">
        <f t="shared" si="11"/>
        <v>0</v>
      </c>
    </row>
    <row r="60" spans="1:7" x14ac:dyDescent="0.2">
      <c r="A60" s="42" t="s">
        <v>125</v>
      </c>
      <c r="B60" s="40"/>
      <c r="C60" s="40"/>
      <c r="D60" s="40">
        <f t="shared" si="10"/>
        <v>0</v>
      </c>
      <c r="E60" s="40"/>
      <c r="F60" s="40"/>
      <c r="G60" s="40">
        <f t="shared" si="11"/>
        <v>0</v>
      </c>
    </row>
    <row r="61" spans="1:7" x14ac:dyDescent="0.2">
      <c r="A61" s="21" t="s">
        <v>126</v>
      </c>
      <c r="B61" s="40">
        <f>SUM(B62:B70)</f>
        <v>0</v>
      </c>
      <c r="C61" s="40">
        <f t="shared" ref="C61:G61" si="12">SUM(C62:C70)</f>
        <v>0</v>
      </c>
      <c r="D61" s="40">
        <f t="shared" si="12"/>
        <v>0</v>
      </c>
      <c r="E61" s="40">
        <f t="shared" si="12"/>
        <v>0</v>
      </c>
      <c r="F61" s="40">
        <f t="shared" si="12"/>
        <v>0</v>
      </c>
      <c r="G61" s="40">
        <f t="shared" si="12"/>
        <v>0</v>
      </c>
    </row>
    <row r="62" spans="1:7" x14ac:dyDescent="0.2">
      <c r="A62" s="42" t="s">
        <v>127</v>
      </c>
      <c r="B62" s="40">
        <v>0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</row>
    <row r="63" spans="1:7" x14ac:dyDescent="0.2">
      <c r="A63" s="42" t="s">
        <v>128</v>
      </c>
      <c r="B63" s="40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</row>
    <row r="64" spans="1:7" x14ac:dyDescent="0.2">
      <c r="A64" s="42" t="s">
        <v>129</v>
      </c>
      <c r="B64" s="40">
        <v>0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</row>
    <row r="65" spans="1:7" x14ac:dyDescent="0.2">
      <c r="A65" s="42" t="s">
        <v>130</v>
      </c>
      <c r="B65" s="40">
        <v>0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</row>
    <row r="66" spans="1:7" x14ac:dyDescent="0.2">
      <c r="A66" s="42" t="s">
        <v>131</v>
      </c>
      <c r="B66" s="40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</row>
    <row r="67" spans="1:7" x14ac:dyDescent="0.2">
      <c r="A67" s="42" t="s">
        <v>132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</row>
    <row r="68" spans="1:7" x14ac:dyDescent="0.2">
      <c r="A68" s="42" t="s">
        <v>133</v>
      </c>
      <c r="B68" s="40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</row>
    <row r="69" spans="1:7" x14ac:dyDescent="0.2">
      <c r="A69" s="42" t="s">
        <v>134</v>
      </c>
      <c r="B69" s="40"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</row>
    <row r="70" spans="1:7" x14ac:dyDescent="0.2">
      <c r="A70" s="42" t="s">
        <v>135</v>
      </c>
      <c r="B70" s="40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</row>
    <row r="71" spans="1:7" x14ac:dyDescent="0.2">
      <c r="A71" s="25" t="s">
        <v>143</v>
      </c>
      <c r="B71" s="45">
        <f>SUM(B72:B75)</f>
        <v>0</v>
      </c>
      <c r="C71" s="45">
        <f t="shared" ref="C71:F71" si="13">SUM(C72:C75)</f>
        <v>0</v>
      </c>
      <c r="D71" s="45">
        <f t="shared" si="13"/>
        <v>0</v>
      </c>
      <c r="E71" s="45">
        <f t="shared" si="13"/>
        <v>0</v>
      </c>
      <c r="F71" s="45">
        <f t="shared" si="13"/>
        <v>0</v>
      </c>
      <c r="G71" s="45">
        <f>SUM(G72:G75)</f>
        <v>0</v>
      </c>
    </row>
    <row r="72" spans="1:7" x14ac:dyDescent="0.2">
      <c r="A72" s="42" t="s">
        <v>137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</row>
    <row r="73" spans="1:7" ht="25.5" x14ac:dyDescent="0.2">
      <c r="A73" s="42" t="s">
        <v>138</v>
      </c>
      <c r="B73" s="40">
        <v>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</row>
    <row r="74" spans="1:7" x14ac:dyDescent="0.2">
      <c r="A74" s="42" t="s">
        <v>139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</row>
    <row r="75" spans="1:7" x14ac:dyDescent="0.2">
      <c r="A75" s="42" t="s">
        <v>140</v>
      </c>
      <c r="B75" s="40"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</row>
    <row r="76" spans="1:7" x14ac:dyDescent="0.2">
      <c r="A76" s="26"/>
      <c r="B76" s="46"/>
      <c r="C76" s="46"/>
      <c r="D76" s="46"/>
      <c r="E76" s="46"/>
      <c r="F76" s="46"/>
      <c r="G76" s="46"/>
    </row>
    <row r="77" spans="1:7" x14ac:dyDescent="0.2">
      <c r="A77" s="30" t="s">
        <v>87</v>
      </c>
      <c r="B77" s="43">
        <f>B43+B9</f>
        <v>237715076.74000001</v>
      </c>
      <c r="C77" s="43">
        <f t="shared" ref="C77:F77" si="14">C43+C9</f>
        <v>120484303.68000001</v>
      </c>
      <c r="D77" s="43">
        <f t="shared" si="14"/>
        <v>358199380.41999996</v>
      </c>
      <c r="E77" s="43">
        <f t="shared" si="14"/>
        <v>228653350.14000002</v>
      </c>
      <c r="F77" s="43">
        <f t="shared" si="14"/>
        <v>223646303.86000001</v>
      </c>
      <c r="G77" s="43">
        <f>G43+G9</f>
        <v>129546030.27999997</v>
      </c>
    </row>
    <row r="78" spans="1:7" x14ac:dyDescent="0.2">
      <c r="A78" s="31"/>
      <c r="B78" s="47"/>
      <c r="C78" s="47"/>
      <c r="D78" s="47"/>
      <c r="E78" s="47"/>
      <c r="F78" s="47"/>
      <c r="G78" s="4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11" sqref="A11"/>
    </sheetView>
  </sheetViews>
  <sheetFormatPr baseColWidth="10" defaultColWidth="0" defaultRowHeight="12.75" zeroHeight="1" x14ac:dyDescent="0.2"/>
  <cols>
    <col min="1" max="1" width="97.7109375" style="3" bestFit="1" customWidth="1"/>
    <col min="2" max="2" width="15.5703125" style="33" bestFit="1" customWidth="1"/>
    <col min="3" max="3" width="14.42578125" style="33" bestFit="1" customWidth="1"/>
    <col min="4" max="7" width="15.5703125" style="33" bestFit="1" customWidth="1"/>
    <col min="8" max="16384" width="10.85546875" style="3" hidden="1"/>
  </cols>
  <sheetData>
    <row r="1" spans="1:7" x14ac:dyDescent="0.2">
      <c r="A1" s="1" t="s">
        <v>144</v>
      </c>
      <c r="B1" s="2"/>
      <c r="C1" s="2"/>
      <c r="D1" s="2"/>
      <c r="E1" s="2"/>
      <c r="F1" s="2"/>
      <c r="G1" s="2"/>
    </row>
    <row r="2" spans="1:7" x14ac:dyDescent="0.2">
      <c r="A2" s="4" t="str">
        <f>ENTE_PUBLICO_A</f>
        <v>COMITÉ MUNICIPAL DE AGUA POTABLE Y ALCANTARILLADO DE SALAMANCA, GTO., Gobierno del Estado de Guanajuato (a)</v>
      </c>
      <c r="B2" s="5"/>
      <c r="C2" s="5"/>
      <c r="D2" s="5"/>
      <c r="E2" s="5"/>
      <c r="F2" s="5"/>
      <c r="G2" s="6"/>
    </row>
    <row r="3" spans="1:7" x14ac:dyDescent="0.2">
      <c r="A3" s="7" t="s">
        <v>1</v>
      </c>
      <c r="B3" s="8"/>
      <c r="C3" s="8"/>
      <c r="D3" s="8"/>
      <c r="E3" s="8"/>
      <c r="F3" s="8"/>
      <c r="G3" s="9"/>
    </row>
    <row r="4" spans="1:7" x14ac:dyDescent="0.2">
      <c r="A4" s="7" t="s">
        <v>145</v>
      </c>
      <c r="B4" s="8"/>
      <c r="C4" s="8"/>
      <c r="D4" s="8"/>
      <c r="E4" s="8"/>
      <c r="F4" s="8"/>
      <c r="G4" s="9"/>
    </row>
    <row r="5" spans="1:7" x14ac:dyDescent="0.2">
      <c r="A5" s="7" t="str">
        <f>TRIMESTRE</f>
        <v>Del 1 de enero al 31 de diciembre de 2022 (b)</v>
      </c>
      <c r="B5" s="8"/>
      <c r="C5" s="8"/>
      <c r="D5" s="8"/>
      <c r="E5" s="8"/>
      <c r="F5" s="8"/>
      <c r="G5" s="9"/>
    </row>
    <row r="6" spans="1:7" x14ac:dyDescent="0.2">
      <c r="A6" s="10" t="s">
        <v>3</v>
      </c>
      <c r="B6" s="11"/>
      <c r="C6" s="11"/>
      <c r="D6" s="11"/>
      <c r="E6" s="11"/>
      <c r="F6" s="11"/>
      <c r="G6" s="12"/>
    </row>
    <row r="7" spans="1:7" x14ac:dyDescent="0.2">
      <c r="A7" s="13" t="s">
        <v>146</v>
      </c>
      <c r="B7" s="14" t="s">
        <v>5</v>
      </c>
      <c r="C7" s="14"/>
      <c r="D7" s="14"/>
      <c r="E7" s="14"/>
      <c r="F7" s="14"/>
      <c r="G7" s="14" t="s">
        <v>6</v>
      </c>
    </row>
    <row r="8" spans="1:7" ht="25.5" x14ac:dyDescent="0.2">
      <c r="A8" s="15"/>
      <c r="B8" s="16" t="s">
        <v>7</v>
      </c>
      <c r="C8" s="17" t="s">
        <v>107</v>
      </c>
      <c r="D8" s="17" t="s">
        <v>91</v>
      </c>
      <c r="E8" s="17" t="s">
        <v>10</v>
      </c>
      <c r="F8" s="17" t="s">
        <v>92</v>
      </c>
      <c r="G8" s="18"/>
    </row>
    <row r="9" spans="1:7" x14ac:dyDescent="0.2">
      <c r="A9" s="19" t="s">
        <v>147</v>
      </c>
      <c r="B9" s="20">
        <f>SUM(B10,B11,B12,B15,B16,B19)</f>
        <v>99873450.819999993</v>
      </c>
      <c r="C9" s="20">
        <f t="shared" ref="C9:F9" si="0">SUM(C10,C11,C12,C15,C16,C19)</f>
        <v>-93754.16</v>
      </c>
      <c r="D9" s="20">
        <f t="shared" si="0"/>
        <v>99779696.659999996</v>
      </c>
      <c r="E9" s="20">
        <f t="shared" si="0"/>
        <v>86563759.450000003</v>
      </c>
      <c r="F9" s="20">
        <f t="shared" si="0"/>
        <v>83877792.170000002</v>
      </c>
      <c r="G9" s="20">
        <f>SUM(G10,G11,G12,G15,G16,G19)</f>
        <v>13215937.209999993</v>
      </c>
    </row>
    <row r="10" spans="1:7" x14ac:dyDescent="0.2">
      <c r="A10" s="21" t="s">
        <v>148</v>
      </c>
      <c r="B10" s="22">
        <v>99873450.819999993</v>
      </c>
      <c r="C10" s="22">
        <v>-93754.16</v>
      </c>
      <c r="D10" s="22">
        <f>B10+C10</f>
        <v>99779696.659999996</v>
      </c>
      <c r="E10" s="22">
        <v>86563759.450000003</v>
      </c>
      <c r="F10" s="22">
        <v>83877792.170000002</v>
      </c>
      <c r="G10" s="22">
        <f>D10-E10</f>
        <v>13215937.209999993</v>
      </c>
    </row>
    <row r="11" spans="1:7" x14ac:dyDescent="0.2">
      <c r="A11" s="21" t="s">
        <v>149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">
      <c r="A12" s="21" t="s">
        <v>150</v>
      </c>
      <c r="B12" s="23">
        <f>B13+B14</f>
        <v>0</v>
      </c>
      <c r="C12" s="23">
        <f t="shared" ref="C12:F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>G13+G14</f>
        <v>0</v>
      </c>
    </row>
    <row r="13" spans="1:7" x14ac:dyDescent="0.2">
      <c r="A13" s="24" t="s">
        <v>151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">
      <c r="A14" s="24" t="s">
        <v>152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">
      <c r="A15" s="21" t="s">
        <v>153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">
      <c r="A16" s="25" t="s">
        <v>154</v>
      </c>
      <c r="B16" s="23">
        <f>B17+B18</f>
        <v>0</v>
      </c>
      <c r="C16" s="23">
        <f t="shared" ref="C16:G16" si="2">C17+C18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</row>
    <row r="17" spans="1:7" x14ac:dyDescent="0.2">
      <c r="A17" s="24" t="s">
        <v>155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">
      <c r="A18" s="24" t="s">
        <v>156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">
      <c r="A19" s="21" t="s">
        <v>157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">
      <c r="A20" s="26"/>
      <c r="B20" s="27"/>
      <c r="C20" s="27"/>
      <c r="D20" s="27"/>
      <c r="E20" s="27"/>
      <c r="F20" s="27"/>
      <c r="G20" s="27"/>
    </row>
    <row r="21" spans="1:7" s="29" customFormat="1" x14ac:dyDescent="0.2">
      <c r="A21" s="28" t="s">
        <v>158</v>
      </c>
      <c r="B21" s="20">
        <f>SUM(B22,B23,B24,B27,B28,B31)</f>
        <v>0</v>
      </c>
      <c r="C21" s="20">
        <f t="shared" ref="C21:F21" si="3">SUM(C22,C23,C24,C27,C28,C31)</f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>SUM(G22,G23,G24,G27,G28,G31)</f>
        <v>0</v>
      </c>
    </row>
    <row r="22" spans="1:7" s="29" customFormat="1" x14ac:dyDescent="0.2">
      <c r="A22" s="21" t="s">
        <v>148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s="29" customFormat="1" x14ac:dyDescent="0.2">
      <c r="A23" s="21" t="s">
        <v>149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29" customFormat="1" x14ac:dyDescent="0.2">
      <c r="A24" s="21" t="s">
        <v>150</v>
      </c>
      <c r="B24" s="23">
        <f>B25+B26</f>
        <v>0</v>
      </c>
      <c r="C24" s="23">
        <f t="shared" ref="C24:G24" si="4">C25+C26</f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s="29" customFormat="1" x14ac:dyDescent="0.2">
      <c r="A25" s="24" t="s">
        <v>151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s="29" customFormat="1" x14ac:dyDescent="0.2">
      <c r="A26" s="24" t="s">
        <v>152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s="29" customFormat="1" x14ac:dyDescent="0.2">
      <c r="A27" s="21" t="s">
        <v>153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s="29" customFormat="1" x14ac:dyDescent="0.2">
      <c r="A28" s="25" t="s">
        <v>154</v>
      </c>
      <c r="B28" s="23">
        <f>B29+B30</f>
        <v>0</v>
      </c>
      <c r="C28" s="23">
        <f t="shared" ref="C28:G28" si="5">C29+C30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s="29" customFormat="1" x14ac:dyDescent="0.2">
      <c r="A29" s="24" t="s">
        <v>155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s="29" customFormat="1" x14ac:dyDescent="0.2">
      <c r="A30" s="24" t="s">
        <v>156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s="29" customFormat="1" x14ac:dyDescent="0.2">
      <c r="A31" s="21" t="s">
        <v>157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2">
      <c r="A32" s="26"/>
      <c r="B32" s="27"/>
      <c r="C32" s="27"/>
      <c r="D32" s="27"/>
      <c r="E32" s="27"/>
      <c r="F32" s="27"/>
      <c r="G32" s="27"/>
    </row>
    <row r="33" spans="1:7" x14ac:dyDescent="0.2">
      <c r="A33" s="30" t="s">
        <v>159</v>
      </c>
      <c r="B33" s="20">
        <f>B21+B9</f>
        <v>99873450.819999993</v>
      </c>
      <c r="C33" s="20">
        <f t="shared" ref="C33:G33" si="6">C21+C9</f>
        <v>-93754.16</v>
      </c>
      <c r="D33" s="20">
        <f t="shared" si="6"/>
        <v>99779696.659999996</v>
      </c>
      <c r="E33" s="20">
        <f t="shared" si="6"/>
        <v>86563759.450000003</v>
      </c>
      <c r="F33" s="20">
        <f t="shared" si="6"/>
        <v>83877792.170000002</v>
      </c>
      <c r="G33" s="20">
        <f t="shared" si="6"/>
        <v>13215937.209999993</v>
      </c>
    </row>
    <row r="34" spans="1:7" x14ac:dyDescent="0.2">
      <c r="A34" s="31"/>
      <c r="B34" s="32"/>
      <c r="C34" s="32"/>
      <c r="D34" s="32"/>
      <c r="E34" s="32"/>
      <c r="F34" s="32"/>
      <c r="G34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F6a</vt:lpstr>
      <vt:lpstr>F6b</vt:lpstr>
      <vt:lpstr>F6c</vt:lpstr>
      <vt:lpstr>F6d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</dc:creator>
  <cp:lastModifiedBy>Principal</cp:lastModifiedBy>
  <dcterms:created xsi:type="dcterms:W3CDTF">2023-02-01T04:14:49Z</dcterms:created>
  <dcterms:modified xsi:type="dcterms:W3CDTF">2023-02-01T04:49:22Z</dcterms:modified>
</cp:coreProperties>
</file>